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heses for Pure\"/>
    </mc:Choice>
  </mc:AlternateContent>
  <xr:revisionPtr revIDLastSave="0" documentId="8_{8802DAE8-A286-4180-97E0-C728CB026005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Main List of Works" sheetId="1" r:id="rId1"/>
    <sheet name="State" sheetId="48" r:id="rId2"/>
    <sheet name="Century" sheetId="38" r:id="rId3"/>
    <sheet name="Top 10 Artists" sheetId="37" r:id="rId4"/>
    <sheet name="Century by Campaign" sheetId="43" r:id="rId5"/>
    <sheet name="Original Location" sheetId="44" r:id="rId6"/>
    <sheet name="List of Returned" sheetId="31" r:id="rId7"/>
    <sheet name="Locations" sheetId="49" r:id="rId8"/>
    <sheet name="Ret - Artist" sheetId="32" r:id="rId9"/>
    <sheet name="Ret - Century" sheetId="35" r:id="rId10"/>
    <sheet name="List of Not Returned" sheetId="29" r:id="rId11"/>
    <sheet name="NR - Artist" sheetId="30" r:id="rId12"/>
    <sheet name="NR - Century" sheetId="33" r:id="rId13"/>
    <sheet name="NR - Location" sheetId="39" r:id="rId14"/>
    <sheet name="Location in France" sheetId="41" r:id="rId15"/>
    <sheet name="Naples" sheetId="16" r:id="rId16"/>
  </sheets>
  <definedNames>
    <definedName name="_xlnm._FilterDatabase" localSheetId="10" hidden="1">'List of Not Returned'!$A$3:$R$208</definedName>
    <definedName name="_xlnm._FilterDatabase" localSheetId="6" hidden="1">'List of Returned'!$A$3:$Q$202</definedName>
    <definedName name="_xlnm._FilterDatabase" localSheetId="0" hidden="1">'Main List of Works'!$A$3:$S$407</definedName>
    <definedName name="_xlnm._FilterDatabase" localSheetId="15" hidden="1">Naples!$A$3:$O$9</definedName>
    <definedName name="_xlcn.WorksheetConnection_ListofNotReturnedA3R208" hidden="1">'List of Not Returned'!$A$3:$R$208</definedName>
    <definedName name="_xlcn.WorksheetConnection_MainListofWorksA3S407" hidden="1">'Main List of Works'!$A$3:$S$407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  <pivotCache cacheId="8" r:id="rId25"/>
    <pivotCache cacheId="9" r:id="rId26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List of Not Returned!$A$3:$R$208"/>
          <x15:modelTable id="Range 1" name="Range 1" connection="WorksheetConnection_Main List of Works!$A$3:$S$40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8" l="1"/>
  <c r="C8" i="48"/>
  <c r="C9" i="48"/>
  <c r="C6" i="48"/>
  <c r="C4" i="48"/>
  <c r="C5" i="48"/>
  <c r="C7" i="48"/>
  <c r="C19" i="30" l="1"/>
  <c r="C11" i="35" l="1"/>
  <c r="C14" i="33"/>
  <c r="C15" i="32"/>
  <c r="D4" i="35"/>
  <c r="D4" i="32"/>
  <c r="D8" i="35"/>
  <c r="D12" i="32"/>
  <c r="D5" i="35"/>
  <c r="D15" i="32"/>
  <c r="D11" i="32"/>
  <c r="D8" i="32"/>
  <c r="D9" i="32"/>
  <c r="D6" i="35"/>
  <c r="D10" i="32"/>
  <c r="D9" i="35"/>
  <c r="D6" i="32"/>
  <c r="D7" i="35"/>
  <c r="D11" i="35"/>
  <c r="D14" i="32"/>
  <c r="D13" i="32"/>
  <c r="D7" i="32"/>
  <c r="D10" i="35"/>
  <c r="D5" i="3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List of Not Returned!$A$3:$R$208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ListofNotReturnedA3R208"/>
        </x15:connection>
      </ext>
    </extLst>
  </connection>
  <connection id="3" xr16:uid="{00000000-0015-0000-FFFF-FFFF02000000}" name="WorksheetConnection_Main List of Works!$A$3:$S$407" type="102" refreshedVersion="6" minRefreshableVersion="5">
    <extLst>
      <ext xmlns:x15="http://schemas.microsoft.com/office/spreadsheetml/2010/11/main" uri="{DE250136-89BD-433C-8126-D09CA5730AF9}">
        <x15:connection id="Range 1">
          <x15:rangePr sourceName="_xlcn.WorksheetConnection_MainListofWorksA3S407"/>
        </x15:connection>
      </ext>
    </extLst>
  </connection>
</connections>
</file>

<file path=xl/sharedStrings.xml><?xml version="1.0" encoding="utf-8"?>
<sst xmlns="http://schemas.openxmlformats.org/spreadsheetml/2006/main" count="11183" uniqueCount="1064">
  <si>
    <t>Title</t>
  </si>
  <si>
    <t>Artist</t>
  </si>
  <si>
    <t>Original Location</t>
  </si>
  <si>
    <t>Confiscation Date</t>
  </si>
  <si>
    <t>Returned?</t>
  </si>
  <si>
    <t>Return Date</t>
  </si>
  <si>
    <t>Return Location</t>
  </si>
  <si>
    <t>City</t>
  </si>
  <si>
    <t>L'Apparition de Jesus-Christ a la Vierge</t>
  </si>
  <si>
    <t>Albani</t>
  </si>
  <si>
    <t>Madonna di Galliera</t>
  </si>
  <si>
    <t>Bologna</t>
  </si>
  <si>
    <t>2 July 1796</t>
  </si>
  <si>
    <t>?</t>
  </si>
  <si>
    <t>Christ in the desert with angels</t>
  </si>
  <si>
    <t>No</t>
  </si>
  <si>
    <t>Location in France</t>
  </si>
  <si>
    <t>Les Vertus Theologales</t>
  </si>
  <si>
    <t>Capucines Church</t>
  </si>
  <si>
    <t>Date in France</t>
  </si>
  <si>
    <t>Grenoble</t>
  </si>
  <si>
    <t>Paris</t>
  </si>
  <si>
    <t>Dijon</t>
  </si>
  <si>
    <t>Holy Family</t>
  </si>
  <si>
    <t>Birth of the Virgin Mother</t>
  </si>
  <si>
    <t>Oratory Madonna del Piombo</t>
  </si>
  <si>
    <t>Yes</t>
  </si>
  <si>
    <t>Rome</t>
  </si>
  <si>
    <t>Pinacoteca</t>
  </si>
  <si>
    <t>Master List of Italian Works Confiscated</t>
  </si>
  <si>
    <t>Saint Francis orating in front of the crucifix</t>
  </si>
  <si>
    <t>Air</t>
  </si>
  <si>
    <t>Gallery</t>
  </si>
  <si>
    <t>Turin</t>
  </si>
  <si>
    <t>Feb/Mar 1799</t>
  </si>
  <si>
    <t>Water</t>
  </si>
  <si>
    <t>Fire</t>
  </si>
  <si>
    <t>Earth</t>
  </si>
  <si>
    <t>Adam and Eve</t>
  </si>
  <si>
    <t>Brussels</t>
  </si>
  <si>
    <t>Palais de Saint-Cloud</t>
  </si>
  <si>
    <t>1802-1815</t>
  </si>
  <si>
    <t>*noted to be in Fontainebleau in 1889</t>
  </si>
  <si>
    <t>Foly Family</t>
  </si>
  <si>
    <t>Pitti Palace</t>
  </si>
  <si>
    <t>Florence</t>
  </si>
  <si>
    <t>Mar/Apr 1799</t>
  </si>
  <si>
    <t>Apparition of Christ before the Virgin</t>
  </si>
  <si>
    <t>The Virgin, baby Jesus, St Jerome and Zenobius</t>
  </si>
  <si>
    <t>Santa Trinita (deleted)</t>
  </si>
  <si>
    <t>Feb 1813</t>
  </si>
  <si>
    <t>Albertinelli</t>
  </si>
  <si>
    <t>The Virgin, Baby Jesus, St. John, Joseph, Francis and Anthony</t>
  </si>
  <si>
    <t>St. Francis</t>
  </si>
  <si>
    <t>Perugia</t>
  </si>
  <si>
    <t>20 Feb 1797</t>
  </si>
  <si>
    <t>The Mystical Marriage of Ste Catherine of Alexandria</t>
  </si>
  <si>
    <t>Alfani (Orazio di Domenico)</t>
  </si>
  <si>
    <t>Alfani (Domenico di Paride)</t>
  </si>
  <si>
    <t>St. Francis (deleted)</t>
  </si>
  <si>
    <t>The Virgin, Baby Jesus, Ste Madeline and Jerome</t>
  </si>
  <si>
    <t>Corregio</t>
  </si>
  <si>
    <t>Academy of Fine Arts</t>
  </si>
  <si>
    <t>Parma</t>
  </si>
  <si>
    <t>Rest on the Flight to Egypt</t>
  </si>
  <si>
    <t>The Martyrdom of St Placide and Ste Flavie?</t>
  </si>
  <si>
    <t>The Deposition</t>
  </si>
  <si>
    <t>Young St. John the Baptist</t>
  </si>
  <si>
    <t>A Virgin</t>
  </si>
  <si>
    <t>San Domenico</t>
  </si>
  <si>
    <t>Cremona</t>
  </si>
  <si>
    <t>5 June 1796</t>
  </si>
  <si>
    <t>The Angel presting the instruments of the Passion to Christ</t>
  </si>
  <si>
    <t>Savona</t>
  </si>
  <si>
    <t>The Virgin, baby Jesus and three angels</t>
  </si>
  <si>
    <t>Allegri (Pomponio)</t>
  </si>
  <si>
    <t>Benedictine Church of St. Alexander (deleted)</t>
  </si>
  <si>
    <t>St  Julien the Hospitaller</t>
  </si>
  <si>
    <t>Allori (Cristofono)</t>
  </si>
  <si>
    <t>The Triumph of Judith</t>
  </si>
  <si>
    <t>Descent from the Cross</t>
  </si>
  <si>
    <t>Caravaggio</t>
  </si>
  <si>
    <t>Livorno</t>
  </si>
  <si>
    <t>8 July 1796</t>
  </si>
  <si>
    <t>St. Germain-des-Pres, Paris</t>
  </si>
  <si>
    <t>Christ Crowned with Thorns</t>
  </si>
  <si>
    <t>Modena</t>
  </si>
  <si>
    <t>25 Oct 1796</t>
  </si>
  <si>
    <t>Musee, Bordeaux</t>
  </si>
  <si>
    <t>The Entombment</t>
  </si>
  <si>
    <t>3 Apr 1797</t>
  </si>
  <si>
    <t>Vatican</t>
  </si>
  <si>
    <t>Saint Sebastien panse par une vieille femme</t>
  </si>
  <si>
    <t>School of Caravaggio</t>
  </si>
  <si>
    <t>Tours</t>
  </si>
  <si>
    <t>The Virgin, baby Jesus, St Joseph and Ste Barbara</t>
  </si>
  <si>
    <t>Michelangelo de Lucca</t>
  </si>
  <si>
    <t>Carmine Church</t>
  </si>
  <si>
    <t>3 May 1803</t>
  </si>
  <si>
    <t>The Virgin, baby Jesus, St John the Baptist and St Etienne?</t>
  </si>
  <si>
    <t>St Etienne</t>
  </si>
  <si>
    <t>The Virgin, baby Jesus, St Sebastian and Roch?</t>
  </si>
  <si>
    <t>The Holy Family</t>
  </si>
  <si>
    <t>L'Ingegno D'Assisi</t>
  </si>
  <si>
    <t>Santa-Maria Nuova dei Servi (deleted)</t>
  </si>
  <si>
    <t>Jan 1814</t>
  </si>
  <si>
    <t>Saint Francis receiving the stigmas</t>
  </si>
  <si>
    <t>The Virgin, Sts Anthony and George</t>
  </si>
  <si>
    <t>Lyon</t>
  </si>
  <si>
    <t>Coronation of the Virgin in Heaven</t>
  </si>
  <si>
    <t>Eglise des Carmes-Chausses (deleted)</t>
  </si>
  <si>
    <t>Un Concert Champetre</t>
  </si>
  <si>
    <t>Giorgione</t>
  </si>
  <si>
    <t>Milan</t>
  </si>
  <si>
    <t>24 May 1796</t>
  </si>
  <si>
    <t>Rouen</t>
  </si>
  <si>
    <t>A Concert</t>
  </si>
  <si>
    <t>Singing Lesson or Three Ages of Man</t>
  </si>
  <si>
    <t>The Crucifixion of St Peter</t>
  </si>
  <si>
    <t>Guercino</t>
  </si>
  <si>
    <t>22 May 1796</t>
  </si>
  <si>
    <t>La Decollation de Saint Jean et Paul</t>
  </si>
  <si>
    <t>Toulouse</t>
  </si>
  <si>
    <t>Mars, Venus and Love</t>
  </si>
  <si>
    <t>The Lamentation of Christ by the Virgin</t>
  </si>
  <si>
    <t>Museum, Rennes</t>
  </si>
  <si>
    <t>Amnon and Thamar</t>
  </si>
  <si>
    <t>Crucifixion with Ste Catherine and St Francis</t>
  </si>
  <si>
    <t>31 July 1797</t>
  </si>
  <si>
    <t>The Visitation</t>
  </si>
  <si>
    <t>19 June 1796</t>
  </si>
  <si>
    <t>The Trinity with St Germinian, Francis, Sebastian and other saints</t>
  </si>
  <si>
    <t>Notre-Dame Paris</t>
  </si>
  <si>
    <t>18 Apr 1802</t>
  </si>
  <si>
    <t>Protectors of Modena: Sts George, John the Baptist, Peter and Germinian</t>
  </si>
  <si>
    <t>Apparition of the Virgin before St Bruno</t>
  </si>
  <si>
    <t>Chartreuse</t>
  </si>
  <si>
    <t>Saint William receiving monastic robes from Saint Felix</t>
  </si>
  <si>
    <t>St. Gregory</t>
  </si>
  <si>
    <t>Saint Bernard Tolomei receiving the rule of his order from the Virgin</t>
  </si>
  <si>
    <t>San Michele in Bosco</t>
  </si>
  <si>
    <t>No/ Destroyed</t>
  </si>
  <si>
    <t xml:space="preserve">*Destroyed in 1871 during the incident in the City Hall, where the Museum was located </t>
  </si>
  <si>
    <t xml:space="preserve">The Circumcision </t>
  </si>
  <si>
    <t>Maitre-autel des religieuses de Jesus et Marie</t>
  </si>
  <si>
    <t>Jesus handing the keys to St Peter</t>
  </si>
  <si>
    <t>Cathedral</t>
  </si>
  <si>
    <t>Cento</t>
  </si>
  <si>
    <t>7 July 1796</t>
  </si>
  <si>
    <t>Apparition of the Virgin before St Jerome</t>
  </si>
  <si>
    <t>Church of the Rosary</t>
  </si>
  <si>
    <t>Paris- L'assomption / Chapelle des Catechismes</t>
  </si>
  <si>
    <t>1811/1880</t>
  </si>
  <si>
    <t>Apparition of Jesus-Christ before the Virgin</t>
  </si>
  <si>
    <t>Nom-de-Dieu</t>
  </si>
  <si>
    <t>The Glory of Paradise</t>
  </si>
  <si>
    <t>Church of the Holy Spirit</t>
  </si>
  <si>
    <t>The Penitance of St Peter</t>
  </si>
  <si>
    <t xml:space="preserve">Saint Bernard </t>
  </si>
  <si>
    <t>Saint Benoit? And St Francis</t>
  </si>
  <si>
    <t>The Virgin and Child</t>
  </si>
  <si>
    <t>Four Saint recommending St Louis of Gonzaga to the Virgin</t>
  </si>
  <si>
    <t>St. Augustine</t>
  </si>
  <si>
    <t>Ste Marie Magdalene in the desert</t>
  </si>
  <si>
    <t>Ste Marie Magdalene</t>
  </si>
  <si>
    <t>Musee, Chambery</t>
  </si>
  <si>
    <t>Salome receiving the head of St John the Baptist</t>
  </si>
  <si>
    <t>Palais de Compiegne, Compiegne</t>
  </si>
  <si>
    <t>St Francis receiving the Stigmas</t>
  </si>
  <si>
    <t>Musee, Mayence</t>
  </si>
  <si>
    <t>Saint Peter</t>
  </si>
  <si>
    <t>Musee, Saint-Quentin</t>
  </si>
  <si>
    <t>Saint Paul</t>
  </si>
  <si>
    <t>Fontainebleau/ later removed to the Louvre</t>
  </si>
  <si>
    <t>*Removed from Fontainebleau post-1815</t>
  </si>
  <si>
    <t>Saint John in the desert</t>
  </si>
  <si>
    <t>Fano</t>
  </si>
  <si>
    <t>*No longer in the catalogues after the incident that destroyed it in 1870</t>
  </si>
  <si>
    <t>Saint Petronius</t>
  </si>
  <si>
    <t>Monte-Cavallo</t>
  </si>
  <si>
    <t>1 Apr 1797</t>
  </si>
  <si>
    <t>Rome (capitol)</t>
  </si>
  <si>
    <t>The Incredulity of St Thomas</t>
  </si>
  <si>
    <t>5 May 1797</t>
  </si>
  <si>
    <t>The Virgin and Child appearing to St Francis and Ste Claire</t>
  </si>
  <si>
    <t>School of Guercino</t>
  </si>
  <si>
    <t>*Destined for St. Roch in Paris, but is not found</t>
  </si>
  <si>
    <t>Le Songe de Jacob</t>
  </si>
  <si>
    <t>Barocci</t>
  </si>
  <si>
    <t>Nancy</t>
  </si>
  <si>
    <t>Oratory of the Confraternity of Holy Name</t>
  </si>
  <si>
    <t>Pesaro</t>
  </si>
  <si>
    <t>The Vocation of Saint Peter and St Andrew</t>
  </si>
  <si>
    <t>The Annunciation</t>
  </si>
  <si>
    <t>Sainte Micheline</t>
  </si>
  <si>
    <t>Pontifical Palace</t>
  </si>
  <si>
    <t>Loreto</t>
  </si>
  <si>
    <t>13 Feb 1797</t>
  </si>
  <si>
    <t>The Descent from the Cross</t>
  </si>
  <si>
    <t>24 Feb 1797</t>
  </si>
  <si>
    <t>The Virgin in Glory with baby Jesus, St Anthony, Abbe and Ste Lucy</t>
  </si>
  <si>
    <t>St Augustin</t>
  </si>
  <si>
    <t>27 Feb 1797</t>
  </si>
  <si>
    <t>Head of the Virgin</t>
  </si>
  <si>
    <t>Head of an Angel</t>
  </si>
  <si>
    <t>The Virgin of the Annunciation</t>
  </si>
  <si>
    <t>Museum, Geneva</t>
  </si>
  <si>
    <t>The Angel of the Annunciation</t>
  </si>
  <si>
    <t>Christ resurrected and the Evangilists</t>
  </si>
  <si>
    <t>Saint Mark</t>
  </si>
  <si>
    <t>The sacrifice of Abraham</t>
  </si>
  <si>
    <t>Sodoma</t>
  </si>
  <si>
    <t>Dome</t>
  </si>
  <si>
    <t>Pisa</t>
  </si>
  <si>
    <t>The Ascention of Christ</t>
  </si>
  <si>
    <t>Beccafumi</t>
  </si>
  <si>
    <t>Church of Christ and Mary (deleted)</t>
  </si>
  <si>
    <t>Genoa</t>
  </si>
  <si>
    <t>Disappeared</t>
  </si>
  <si>
    <t>Adoration of the Magi</t>
  </si>
  <si>
    <t>Mazzolino</t>
  </si>
  <si>
    <r>
      <t>The Supper (La C</t>
    </r>
    <r>
      <rPr>
        <sz val="12"/>
        <color theme="1"/>
        <rFont val="Calibri"/>
        <family val="2"/>
      </rPr>
      <t>è</t>
    </r>
    <r>
      <rPr>
        <sz val="12"/>
        <color theme="1"/>
        <rFont val="Times New Roman"/>
        <family val="1"/>
      </rPr>
      <t>ne)</t>
    </r>
  </si>
  <si>
    <t>Saint Sulpice, Paris</t>
  </si>
  <si>
    <t>The Conception</t>
  </si>
  <si>
    <t>Adoration of the Shepherds (after Corregio)</t>
  </si>
  <si>
    <t>Ste Elizabeth, Paris</t>
  </si>
  <si>
    <t>The Death of Christ and the Virgin</t>
  </si>
  <si>
    <t>Bellini</t>
  </si>
  <si>
    <t>St Francis</t>
  </si>
  <si>
    <t>The Virgin, child and saints</t>
  </si>
  <si>
    <t>St Zachary</t>
  </si>
  <si>
    <t>Venice</t>
  </si>
  <si>
    <t>11 Sept 1797</t>
  </si>
  <si>
    <t>St. Zachary</t>
  </si>
  <si>
    <t>The Virgin, child, St. Bernard and Quentin</t>
  </si>
  <si>
    <t>Bianchi Ferrari</t>
  </si>
  <si>
    <t>Church of the Augustines of San Quintino (deleted)</t>
  </si>
  <si>
    <t>June 1812</t>
  </si>
  <si>
    <t>The Virgin of the Casio family</t>
  </si>
  <si>
    <t>Boltraffio/Beltraffio</t>
  </si>
  <si>
    <t>Brera Museum</t>
  </si>
  <si>
    <t>Nov 1812</t>
  </si>
  <si>
    <t>History of Jacob (two paintings)</t>
  </si>
  <si>
    <t>Bonifazio de Pitati</t>
  </si>
  <si>
    <t>*never arrived in Paris</t>
  </si>
  <si>
    <t>History of Mucius Scevola (two paintings)</t>
  </si>
  <si>
    <t>The Lazareth Resurrection</t>
  </si>
  <si>
    <t>St Louis of the French</t>
  </si>
  <si>
    <t>1803-04</t>
  </si>
  <si>
    <t>The Adoration of Christ by Angels, St. Sebastian, St Bonaventure</t>
  </si>
  <si>
    <t>Saint Bernardino of Siena and St Louis, bishop of Toulouse</t>
  </si>
  <si>
    <t>Moretto da Brescia</t>
  </si>
  <si>
    <t>Saint Bonaventure and St Anthony of Padua</t>
  </si>
  <si>
    <t>La Remise de l'anneau au Doge</t>
  </si>
  <si>
    <t>Bordone</t>
  </si>
  <si>
    <t>Hotel of the school of San Marco</t>
  </si>
  <si>
    <t>Academy</t>
  </si>
  <si>
    <t>Portrait of a Woman</t>
  </si>
  <si>
    <t>Heads of four Saints</t>
  </si>
  <si>
    <t>Boselli</t>
  </si>
  <si>
    <t>Capucines Convent (deleted)</t>
  </si>
  <si>
    <t>Museum, Le Mans</t>
  </si>
  <si>
    <t>Lazzari (Donato Bramante)</t>
  </si>
  <si>
    <t>Bramantino</t>
  </si>
  <si>
    <t>Couvent des Moines-Reformes (deleted)</t>
  </si>
  <si>
    <t>Todi</t>
  </si>
  <si>
    <t>San Giacomo (deleted)</t>
  </si>
  <si>
    <t>Brea</t>
  </si>
  <si>
    <t>*Included: Assumption, Adoration of Virgin and St Joseph, Mystical Marriage of Ste Catherine, Ecce Homo, St. Peter, and St. Francis</t>
  </si>
  <si>
    <t>Collection of 6 works* (altarpiece?)</t>
  </si>
  <si>
    <t>Christ appearing before Madeline</t>
  </si>
  <si>
    <t>Bronzino</t>
  </si>
  <si>
    <t>Feb 1814</t>
  </si>
  <si>
    <t>The Three Fates</t>
  </si>
  <si>
    <t>Buonarroti (Michelangelo)</t>
  </si>
  <si>
    <t>The Martyrdom of Ste Victory</t>
  </si>
  <si>
    <t>Burrini</t>
  </si>
  <si>
    <t>after the Empire</t>
  </si>
  <si>
    <t>A Soldier and an Old Man</t>
  </si>
  <si>
    <t>Ambrosian Library</t>
  </si>
  <si>
    <t>Cairo, Francesco del</t>
  </si>
  <si>
    <t>Christ in Glory with Sts Sebastian and Roch</t>
  </si>
  <si>
    <t>Veronese</t>
  </si>
  <si>
    <t>May 1796</t>
  </si>
  <si>
    <t>Museum, Rouen</t>
  </si>
  <si>
    <t>The Temptation of St Anthony</t>
  </si>
  <si>
    <t>Mantova</t>
  </si>
  <si>
    <t>Museum, Caen</t>
  </si>
  <si>
    <t>The Virgin and Child in celestial glory</t>
  </si>
  <si>
    <t>Museum, Dijon</t>
  </si>
  <si>
    <t>Portrait of a Young Woman</t>
  </si>
  <si>
    <t>Bevilacqua Palace</t>
  </si>
  <si>
    <t>Verona</t>
  </si>
  <si>
    <t>18 May 1797</t>
  </si>
  <si>
    <t>Holy Family with Ste Ursula</t>
  </si>
  <si>
    <t>27 July 1798</t>
  </si>
  <si>
    <t>The Maryrdom of St George</t>
  </si>
  <si>
    <t>St George</t>
  </si>
  <si>
    <t>St Barnaby healing the sick</t>
  </si>
  <si>
    <t>Ste Marie of Victory</t>
  </si>
  <si>
    <t>The Marriage Feast at Cana</t>
  </si>
  <si>
    <t>Benedictine Refectory of San Giorgio Maggiore</t>
  </si>
  <si>
    <r>
      <t xml:space="preserve">*Exchanged for Le Brun's </t>
    </r>
    <r>
      <rPr>
        <i/>
        <sz val="12"/>
        <color theme="1"/>
        <rFont val="Times New Roman"/>
        <family val="1"/>
      </rPr>
      <t>Repas chez Simon le Pharisien</t>
    </r>
  </si>
  <si>
    <t>Le Repas chez Levi le Publicain</t>
  </si>
  <si>
    <t>St John and Paul</t>
  </si>
  <si>
    <t>Jove Expelling Crimes and Vices</t>
  </si>
  <si>
    <t>Doge Palace</t>
  </si>
  <si>
    <t>Versailles and Paris</t>
  </si>
  <si>
    <t>1810 / 1858</t>
  </si>
  <si>
    <t>St Mark crowning the theological virtues</t>
  </si>
  <si>
    <t>1810 / ?</t>
  </si>
  <si>
    <t>The Fest at Simon's</t>
  </si>
  <si>
    <t>Refectory of St Sebastian</t>
  </si>
  <si>
    <t>1815- 1817</t>
  </si>
  <si>
    <t>*Returned in 1815 and sent to the Brera Museum in 1817</t>
  </si>
  <si>
    <t>The Rape of Europa</t>
  </si>
  <si>
    <t>The Virgin and Child with St Joseph, Jerome, Francis and Justine</t>
  </si>
  <si>
    <t>Juno bestoying the treasures on the city of Venice</t>
  </si>
  <si>
    <t>*Museum, Brussels 1811- Offered by Belgium to Italy in 1920</t>
  </si>
  <si>
    <t>Moses abandoned on the Nile</t>
  </si>
  <si>
    <t>The Birth of Jesus</t>
  </si>
  <si>
    <t>Cambiaso</t>
  </si>
  <si>
    <t>Ecce Homo</t>
  </si>
  <si>
    <t>The Virgin and Child with St Benoit, John the Baptist, Cecilia and Margaret</t>
  </si>
  <si>
    <t>Carracci (Agostino)</t>
  </si>
  <si>
    <t>St Paul Convent</t>
  </si>
  <si>
    <t>The Communion of St Jerome</t>
  </si>
  <si>
    <t>The Assumption</t>
  </si>
  <si>
    <t>San Salvatore</t>
  </si>
  <si>
    <t>Pieta</t>
  </si>
  <si>
    <t>Carracci (Annibale)</t>
  </si>
  <si>
    <t>Apparition of the Virgin to St Luke and Catherine</t>
  </si>
  <si>
    <t>The Resurrection</t>
  </si>
  <si>
    <t>Corpus Domini Church</t>
  </si>
  <si>
    <t>Chateau de Maisons- Lafitte</t>
  </si>
  <si>
    <t>The Birth of the Virgin</t>
  </si>
  <si>
    <t>St Francis at Ripa</t>
  </si>
  <si>
    <t>5 Apr 1797</t>
  </si>
  <si>
    <t>School of Annibale Carracci</t>
  </si>
  <si>
    <t>Emtombment of the Virgin</t>
  </si>
  <si>
    <t>Carracci (Ludovico)</t>
  </si>
  <si>
    <t>Piacenza</t>
  </si>
  <si>
    <t>The Apostles find roses at the body of the Virgin</t>
  </si>
  <si>
    <t>Apparition of the Virgin and Child to St Hyacinth</t>
  </si>
  <si>
    <t>St Dominic</t>
  </si>
  <si>
    <t>The Calling of St Matthew</t>
  </si>
  <si>
    <t>Santa Maria della Pieta</t>
  </si>
  <si>
    <t>The Marriage of the Virgin</t>
  </si>
  <si>
    <t>St Bernard of Siena delivering the city of Carpi</t>
  </si>
  <si>
    <t>Apr 1802</t>
  </si>
  <si>
    <t>The Maryrdom of St Peter and Paul</t>
  </si>
  <si>
    <t>Church of the religious to Ste Anne (deleted)</t>
  </si>
  <si>
    <t>Pontormo</t>
  </si>
  <si>
    <t>The breaking of the bread</t>
  </si>
  <si>
    <t>St Francis (deleted)</t>
  </si>
  <si>
    <t>Spezia</t>
  </si>
  <si>
    <t>St George killing the dragon</t>
  </si>
  <si>
    <t>Castagno</t>
  </si>
  <si>
    <t>Levanto</t>
  </si>
  <si>
    <t>Campo-Santa (from a deleted convent)</t>
  </si>
  <si>
    <t>St John the Baptist</t>
  </si>
  <si>
    <t>Museum, Bagneres-de-Bigorre</t>
  </si>
  <si>
    <t>The death of Ste Francoise</t>
  </si>
  <si>
    <t>Castelli</t>
  </si>
  <si>
    <t>St Philip (from a deleted convent)</t>
  </si>
  <si>
    <t>The Virgin in Glory before St Petrone and Eloi</t>
  </si>
  <si>
    <t>Cavedone</t>
  </si>
  <si>
    <t>Cimabue</t>
  </si>
  <si>
    <t>Capodimonte Gallery</t>
  </si>
  <si>
    <t>Naples</t>
  </si>
  <si>
    <t>1801 or 1802</t>
  </si>
  <si>
    <t>Museum, Lille</t>
  </si>
  <si>
    <t>The Virgin with Angels</t>
  </si>
  <si>
    <t>Apparition of the Virgin and Child to St Luke and Yves</t>
  </si>
  <si>
    <t>Jacopo da Empoli</t>
  </si>
  <si>
    <t>The Virgin and Child with St John the Baptist, Cosimo, Damien, Apollonie, Catherine and Paul</t>
  </si>
  <si>
    <t>The Virgin, Child, St John the Baptist and Madeline</t>
  </si>
  <si>
    <t>St Dominic (deleted)</t>
  </si>
  <si>
    <t>The Doge Marino Grimani praying before the Virgin, assisted by St Mark, Marine and Sebastian</t>
  </si>
  <si>
    <t>Contarini</t>
  </si>
  <si>
    <t>The Virgin, Child, St Julian and Nicholas of Myre</t>
  </si>
  <si>
    <t>Credi</t>
  </si>
  <si>
    <t>Santa Maria Maddalena dei Pazzi (deleted)</t>
  </si>
  <si>
    <t>Aug 1812</t>
  </si>
  <si>
    <t>The Virgin and Child with St Louis Gonzaga and St Stanislas Kostka</t>
  </si>
  <si>
    <t>St Roch</t>
  </si>
  <si>
    <t>Lo Spagnuolo</t>
  </si>
  <si>
    <t>The Assumption with St Cosimo and Damian</t>
  </si>
  <si>
    <t>St Philippe-du-Roule, Paris</t>
  </si>
  <si>
    <t>The Savior of the World</t>
  </si>
  <si>
    <t>Dolci</t>
  </si>
  <si>
    <t>Albani collection</t>
  </si>
  <si>
    <t>19 July 1799</t>
  </si>
  <si>
    <t>*Albani collection</t>
  </si>
  <si>
    <t>A sleeping St John</t>
  </si>
  <si>
    <t>Agony of Christ in the Olive Garden</t>
  </si>
  <si>
    <t>Baby Jesus served by Angels</t>
  </si>
  <si>
    <t>8 Nov 1796</t>
  </si>
  <si>
    <t>Adoration of the Shepherds</t>
  </si>
  <si>
    <t>Fasolo</t>
  </si>
  <si>
    <t>Chiavari</t>
  </si>
  <si>
    <t>Braschi collection</t>
  </si>
  <si>
    <t>*Braschi collection</t>
  </si>
  <si>
    <t>The family of the Virgin</t>
  </si>
  <si>
    <t>Feb 1812</t>
  </si>
  <si>
    <t>Meditating St Paul</t>
  </si>
  <si>
    <t>Ferrari</t>
  </si>
  <si>
    <t>The Virgin and Child- Madonna della Magnigicata</t>
  </si>
  <si>
    <t>Botticelli</t>
  </si>
  <si>
    <t>Predella</t>
  </si>
  <si>
    <t>Gaddi</t>
  </si>
  <si>
    <t>Sainte-Marie-des-Anges</t>
  </si>
  <si>
    <t>The Coronation of the Virgin</t>
  </si>
  <si>
    <t>Bartolommeo Capponi</t>
  </si>
  <si>
    <t>San Savli (deleted)</t>
  </si>
  <si>
    <t>The Naitivity</t>
  </si>
  <si>
    <t>St Peter</t>
  </si>
  <si>
    <t>The Entombment of Christ</t>
  </si>
  <si>
    <t>Gennaro</t>
  </si>
  <si>
    <t>Seminary</t>
  </si>
  <si>
    <t>Museum, Aurillac</t>
  </si>
  <si>
    <t>Presentation to the Temple (Predella of Adoration of the Magi)</t>
  </si>
  <si>
    <t>Gentile da Fabriano</t>
  </si>
  <si>
    <t>The Calling of St Peter and Andrew</t>
  </si>
  <si>
    <t>Ghisoni</t>
  </si>
  <si>
    <t>Saint Luke making a portrait of the Virgin</t>
  </si>
  <si>
    <t>Giordano</t>
  </si>
  <si>
    <t>Museum, Lyon</t>
  </si>
  <si>
    <t>Giotto di Bondone</t>
  </si>
  <si>
    <t>Convent of San Francesco (deleted)</t>
  </si>
  <si>
    <t>The Triumph of St Thomas Acquino</t>
  </si>
  <si>
    <t>Gozzoli</t>
  </si>
  <si>
    <t>Le Christ marchant au Calvaire</t>
  </si>
  <si>
    <t>Ghirlandaio, Benedetto</t>
  </si>
  <si>
    <t>Santo-Spirito</t>
  </si>
  <si>
    <t>The Virgin, Child with pigeon</t>
  </si>
  <si>
    <t>Ghirlandaio, Domenico</t>
  </si>
  <si>
    <t>Saint Louis les Francais</t>
  </si>
  <si>
    <t>Santa Maria Maddalena dei Pazzi</t>
  </si>
  <si>
    <t>Religious convent of Ripoli (deleted)</t>
  </si>
  <si>
    <t>Close to Florence</t>
  </si>
  <si>
    <t>Fra Angelico</t>
  </si>
  <si>
    <t>Fiesole</t>
  </si>
  <si>
    <t>Scenes from the life of St Nicholas di Bari</t>
  </si>
  <si>
    <t>The Death of Clorinda</t>
  </si>
  <si>
    <t>Self-Portrait</t>
  </si>
  <si>
    <t>Paradise</t>
  </si>
  <si>
    <t>Lanfranco</t>
  </si>
  <si>
    <t>Ognissanti</t>
  </si>
  <si>
    <t>Saint Conrad</t>
  </si>
  <si>
    <t>Saint Alexis</t>
  </si>
  <si>
    <t>Aug 1804</t>
  </si>
  <si>
    <t>Saint Lawrence Justiniani and other saints</t>
  </si>
  <si>
    <t>Pordenone</t>
  </si>
  <si>
    <t>Madonna dell'Orto</t>
  </si>
  <si>
    <t>The Virgin, Child and angels in adoration</t>
  </si>
  <si>
    <t>Lippi, Filippino</t>
  </si>
  <si>
    <t>St Theodore (deleted)</t>
  </si>
  <si>
    <t>Palazzo Bianco</t>
  </si>
  <si>
    <t>Fra Filippo Lippi</t>
  </si>
  <si>
    <t>Prato</t>
  </si>
  <si>
    <t>The Virgin and Child between St Fedriano and Augustin</t>
  </si>
  <si>
    <t>Santa Spirito</t>
  </si>
  <si>
    <t>Il Gentileschi</t>
  </si>
  <si>
    <t>The Martyrdom of Ste Agatha</t>
  </si>
  <si>
    <t>Sebastiano del Piombo</t>
  </si>
  <si>
    <t>Luini</t>
  </si>
  <si>
    <t>25 June 1796</t>
  </si>
  <si>
    <t>Machiavelli, Zanobi de'</t>
  </si>
  <si>
    <t>Santa Croce (deleted)</t>
  </si>
  <si>
    <t>Close to Pisa</t>
  </si>
  <si>
    <t>Venders chased from the Temple</t>
  </si>
  <si>
    <t>Manfredi</t>
  </si>
  <si>
    <t>post-1810</t>
  </si>
  <si>
    <t>Reunion of the Hunters</t>
  </si>
  <si>
    <t>Giovanni di San Giovanni</t>
  </si>
  <si>
    <t>The Virgin of Victory</t>
  </si>
  <si>
    <t>Santa Maria della Vittoria</t>
  </si>
  <si>
    <t>Saint Zenon</t>
  </si>
  <si>
    <t>Saint Lawrence with other saints</t>
  </si>
  <si>
    <t>15 May 1797</t>
  </si>
  <si>
    <t>Saint Peter with other saints</t>
  </si>
  <si>
    <t>Le Calvaire</t>
  </si>
  <si>
    <t>Christ in the Olive Garden</t>
  </si>
  <si>
    <t>Museum, Tours</t>
  </si>
  <si>
    <t>Marco da Oggiono</t>
  </si>
  <si>
    <t>Exchanged</t>
  </si>
  <si>
    <t>Noli me Tangere</t>
  </si>
  <si>
    <t>Mazone</t>
  </si>
  <si>
    <t>Eglise des Recollets (deleted)</t>
  </si>
  <si>
    <t>The Virgin and Ste Margaret</t>
  </si>
  <si>
    <t>Parmigianino</t>
  </si>
  <si>
    <t>Ste Margaret</t>
  </si>
  <si>
    <t>The Virgin with the long neck</t>
  </si>
  <si>
    <t>Mazzola</t>
  </si>
  <si>
    <t>Dominican Church</t>
  </si>
  <si>
    <t>The Virgin, Child and St Joseph</t>
  </si>
  <si>
    <t>The Virgin, Child, St Peter and Lucy</t>
  </si>
  <si>
    <t>School of Mazzola</t>
  </si>
  <si>
    <t>Saint Jacques-du-Haut-Pas, Paris</t>
  </si>
  <si>
    <t>Portrait of a Man</t>
  </si>
  <si>
    <t>Moroni</t>
  </si>
  <si>
    <t>The Resurrection of Lazareth</t>
  </si>
  <si>
    <t>Saint-Louis-des-Francais</t>
  </si>
  <si>
    <t>Fontainebleau</t>
  </si>
  <si>
    <t>The Virgin, Child, St Joseph, Sebastian, Michel and two Bishops</t>
  </si>
  <si>
    <t>Alunno da Foligno</t>
  </si>
  <si>
    <t>San Niccolo (deleted)</t>
  </si>
  <si>
    <t>Foligno</t>
  </si>
  <si>
    <t>Split</t>
  </si>
  <si>
    <t>Predella in Paris</t>
  </si>
  <si>
    <t>Altrapiece, 1815</t>
  </si>
  <si>
    <t>San Niccolo</t>
  </si>
  <si>
    <t>*Le retable a ete repris en 1815, la predelle est restee a Paris</t>
  </si>
  <si>
    <t>Night (copy of Corregio)</t>
  </si>
  <si>
    <t>The Immaculate Conception</t>
  </si>
  <si>
    <t>The Virgin, Child between St Charles Borromee and Felix de Cantalice</t>
  </si>
  <si>
    <t>The Funeral of St Bernard</t>
  </si>
  <si>
    <t>Chapel of Campo-Sarto</t>
  </si>
  <si>
    <t>The Virgin, St Joseph and Michel</t>
  </si>
  <si>
    <t>Orsi da Novellara</t>
  </si>
  <si>
    <t>St Michel</t>
  </si>
  <si>
    <t>S Francesco di Paulo (deleted)</t>
  </si>
  <si>
    <t>*State of the Church- was it destroyed? Replaced/rebuilt?</t>
  </si>
  <si>
    <t>The Massacre of the people of Hippone</t>
  </si>
  <si>
    <t>Palma Vecchio</t>
  </si>
  <si>
    <t>Museum, Montpellier</t>
  </si>
  <si>
    <t>Pesellino</t>
  </si>
  <si>
    <t>2 fragments of a predella- St Francis of Assisi receiving the stigmas AND St Como and Damian healing the sick</t>
  </si>
  <si>
    <t>Piero di Lorenzo</t>
  </si>
  <si>
    <t>San Girolamo e San Francesco sulla Costa (deleted)</t>
  </si>
  <si>
    <t>The Assumption of the Virgin</t>
  </si>
  <si>
    <t>Pintoricchio</t>
  </si>
  <si>
    <t>Franciscan church of Montesanto (deleted)</t>
  </si>
  <si>
    <t>Museum</t>
  </si>
  <si>
    <t xml:space="preserve">The Crucifixion </t>
  </si>
  <si>
    <t>Giulio Romano</t>
  </si>
  <si>
    <t>Museum, Toulouse</t>
  </si>
  <si>
    <t>A Triumph</t>
  </si>
  <si>
    <t>A Battle</t>
  </si>
  <si>
    <t>Path of a Bridge</t>
  </si>
  <si>
    <t>The Virgin, Child and St John the Baptist</t>
  </si>
  <si>
    <t>Danse of the Muses</t>
  </si>
  <si>
    <t>Portrait of Julius II</t>
  </si>
  <si>
    <t>The Martyrdom of St Etienne</t>
  </si>
  <si>
    <t>Apr 1812</t>
  </si>
  <si>
    <t>*offered to Napoleon in Apr 1812 by the city of Genoa</t>
  </si>
  <si>
    <t>Two panel representing the Miracles of St Bernardin</t>
  </si>
  <si>
    <t>Pisanello</t>
  </si>
  <si>
    <t>Eglise de la Charite</t>
  </si>
  <si>
    <t>Sophonisbe taking the poison</t>
  </si>
  <si>
    <t>Procaccini</t>
  </si>
  <si>
    <t>Madonna della Steccata</t>
  </si>
  <si>
    <t>The Virgin, St George and other saints</t>
  </si>
  <si>
    <t>St Sebastian saved by angels</t>
  </si>
  <si>
    <t>St Celse</t>
  </si>
  <si>
    <t>St John the Evangelist</t>
  </si>
  <si>
    <t>Raibolini, Francesco</t>
  </si>
  <si>
    <t>St Roch in prison</t>
  </si>
  <si>
    <t>Guido Reni</t>
  </si>
  <si>
    <t>The Massacre of the Innocents</t>
  </si>
  <si>
    <t>Christ holding his cross</t>
  </si>
  <si>
    <t>Jove on his throne receiving gifts</t>
  </si>
  <si>
    <t>Chiesa dei Mendicanti</t>
  </si>
  <si>
    <t>Chiesa Nuova (des Philippins)</t>
  </si>
  <si>
    <t>The Virgin and Patron Saints of Bologna with the body of Christ</t>
  </si>
  <si>
    <t>The Purification of the Virgin</t>
  </si>
  <si>
    <t>Sleeping Baby Jesus</t>
  </si>
  <si>
    <t>Museum, Clermont-Ferrand</t>
  </si>
  <si>
    <t>Christ on the Cross with Madeleine</t>
  </si>
  <si>
    <t>Christ giving the keys to St Peter</t>
  </si>
  <si>
    <t>Saint Pierre des Philippins</t>
  </si>
  <si>
    <t>Museum, Perpignan</t>
  </si>
  <si>
    <t>The Virgin in Glory with St Thomas and Jerome</t>
  </si>
  <si>
    <t>The Eternal Father</t>
  </si>
  <si>
    <t>Eglise des Philippins</t>
  </si>
  <si>
    <t>23 Feb 1797</t>
  </si>
  <si>
    <t>The Martyrdom of St Peter</t>
  </si>
  <si>
    <t>4 May 1797</t>
  </si>
  <si>
    <t>The Fortune</t>
  </si>
  <si>
    <t>Capitolino</t>
  </si>
  <si>
    <t>Capitol Pinacoteca</t>
  </si>
  <si>
    <t>Apollo skinning Marsyas</t>
  </si>
  <si>
    <t>St John in the desert</t>
  </si>
  <si>
    <t>Dying Cleopatra</t>
  </si>
  <si>
    <t>School of Guido Reni</t>
  </si>
  <si>
    <t>Ricci</t>
  </si>
  <si>
    <t>St Gregory and Vital interceding before the Virgin in favour of the sould of Purgatory</t>
  </si>
  <si>
    <t>Saint Gervais, Paris</t>
  </si>
  <si>
    <t>Tintoretto</t>
  </si>
  <si>
    <t>Paradise (cartoon)</t>
  </si>
  <si>
    <t>The Miracle of St Mark</t>
  </si>
  <si>
    <t>The Miracle of St Maurus</t>
  </si>
  <si>
    <t>Scuola di San Marco</t>
  </si>
  <si>
    <t>Ste Agnese resusitating the son of a bishop</t>
  </si>
  <si>
    <t>Christ on the Cross between two thieves</t>
  </si>
  <si>
    <t>Cavaliere delle Pomerance</t>
  </si>
  <si>
    <t>The Virgin and Child adored by St Jerome and Augstine, bishop of Hippone</t>
  </si>
  <si>
    <t>Chiesa dei Ereminati</t>
  </si>
  <si>
    <t>Rondani</t>
  </si>
  <si>
    <t>Assumption of the Virgin</t>
  </si>
  <si>
    <t>Rosa, Salvator</t>
  </si>
  <si>
    <t>Eglise de la Victoire</t>
  </si>
  <si>
    <t>Purgatory</t>
  </si>
  <si>
    <t>San Giovanni alle Case Rotte</t>
  </si>
  <si>
    <t>The Imposter</t>
  </si>
  <si>
    <t>The Conjuration of Catalina</t>
  </si>
  <si>
    <t>The Virgin in Glory between St Bernard and Madeleine</t>
  </si>
  <si>
    <t>Rosselli, Cosimo</t>
  </si>
  <si>
    <t>Santa Maria dei Pazzi (deleted)</t>
  </si>
  <si>
    <t>Rosso, Giovambattista</t>
  </si>
  <si>
    <t>San Agostino (deleted)</t>
  </si>
  <si>
    <t>The Baptism of Christ</t>
  </si>
  <si>
    <t>Fiamminghino</t>
  </si>
  <si>
    <t>San Quintino</t>
  </si>
  <si>
    <t>Andrea da Salerno</t>
  </si>
  <si>
    <t>28 July 1801</t>
  </si>
  <si>
    <t>Roman Charity (Xantippe, daughter of Cimon l'Athenien, visiting her aged father in prison)</t>
  </si>
  <si>
    <t>Andrea Sacchi</t>
  </si>
  <si>
    <t>Miracle of St Gregory the Great</t>
  </si>
  <si>
    <t>2 Apr 1797</t>
  </si>
  <si>
    <t>The Vision of Saint Romuald</t>
  </si>
  <si>
    <t>Camaldules of Saint Romuald</t>
  </si>
  <si>
    <t>6 May 1797</t>
  </si>
  <si>
    <t>The Four Doctors of the Church: St Augustin, Gregory, Jerome and Ambrose with the 4 symbols of the Evangelists</t>
  </si>
  <si>
    <t>Sacchi, Pier-Francesco</t>
  </si>
  <si>
    <t>San Ugo (deleted)</t>
  </si>
  <si>
    <t>Christ in Glory with Ste Paul and Catherine</t>
  </si>
  <si>
    <t>Raphael</t>
  </si>
  <si>
    <t>St Paul</t>
  </si>
  <si>
    <t>Saint Cecilia</t>
  </si>
  <si>
    <t>San Giovanni in Monte</t>
  </si>
  <si>
    <t>San Francesco</t>
  </si>
  <si>
    <t>The Theological Virtues</t>
  </si>
  <si>
    <t>The Annunciation, Adoration of the Kings, Presentation to the Temple (predellas to the Coronation #309)</t>
  </si>
  <si>
    <t>Monteluce church</t>
  </si>
  <si>
    <t>Madonna di Foligno</t>
  </si>
  <si>
    <t>Chiesa delle religiose di Santa Anna</t>
  </si>
  <si>
    <t>25 Feb 1797</t>
  </si>
  <si>
    <t>The Transfiguration</t>
  </si>
  <si>
    <t>San Pietro di Montorio</t>
  </si>
  <si>
    <t>3 May 1797</t>
  </si>
  <si>
    <t>Madonna di Loretto</t>
  </si>
  <si>
    <t>Portrait of Pope Leo X</t>
  </si>
  <si>
    <t>Virgin in a chair</t>
  </si>
  <si>
    <t>Portrait of Pope Julius II</t>
  </si>
  <si>
    <t>Museo di Uffici</t>
  </si>
  <si>
    <t>Holy Family of Impannata</t>
  </si>
  <si>
    <t>The Vision of Ezechiel</t>
  </si>
  <si>
    <t>Baldacquin Madonna</t>
  </si>
  <si>
    <t>*restitue en 1815 aulieu de 'repris'</t>
  </si>
  <si>
    <t>Portrait of Cardinal Bernardo Dovizi da Bibbiena</t>
  </si>
  <si>
    <t>The Chastity of Joseph</t>
  </si>
  <si>
    <t>St Francis offering flowers to Jesus</t>
  </si>
  <si>
    <t>Spada, Lionello</t>
  </si>
  <si>
    <t>The Martyrdom of St Christopher</t>
  </si>
  <si>
    <t>Museum, Epernay</t>
  </si>
  <si>
    <t>The Return of the Prodigal child</t>
  </si>
  <si>
    <t>Strozzi, Bernardo</t>
  </si>
  <si>
    <t>Supper at Emmaus</t>
  </si>
  <si>
    <t>Museum, Grenoble</t>
  </si>
  <si>
    <t>The Virgin, Child and angel showing the attributed of power and government</t>
  </si>
  <si>
    <t>Tribunal</t>
  </si>
  <si>
    <t>Tryptich with Virgin and Child at centre</t>
  </si>
  <si>
    <t>Taddeo di Bartolo</t>
  </si>
  <si>
    <t>San Paolo all'Orto (deleted)</t>
  </si>
  <si>
    <t>Rinaldo and Armide</t>
  </si>
  <si>
    <t>Tiarini, Alessandro</t>
  </si>
  <si>
    <t>*Palais de St Cloud under the Empire, remained in France in 1815</t>
  </si>
  <si>
    <t>St Joseph repenting</t>
  </si>
  <si>
    <t>The Marriage of St Catherine</t>
  </si>
  <si>
    <t>Bell'Aria Castle</t>
  </si>
  <si>
    <t>29 Oct 1796</t>
  </si>
  <si>
    <t>Portrait of Tommaso Inghirami</t>
  </si>
  <si>
    <t>1 Mar 1797</t>
  </si>
  <si>
    <t>School of Raphael</t>
  </si>
  <si>
    <t>Andrea del Sarto</t>
  </si>
  <si>
    <t>Two Paintings representing scenes from the life of Joseph</t>
  </si>
  <si>
    <t>The Predication of St Etienne at Jerusalem</t>
  </si>
  <si>
    <t>Carpaccio</t>
  </si>
  <si>
    <t>Schedone, Bartolommeo</t>
  </si>
  <si>
    <t>Chiesa Capo di Monte</t>
  </si>
  <si>
    <t>After Schedone</t>
  </si>
  <si>
    <t>*stayed in Paris in 1815</t>
  </si>
  <si>
    <t>Simone di Martino</t>
  </si>
  <si>
    <t>Convent dell'Annunziata (deleted)</t>
  </si>
  <si>
    <t>The Virgin, St. John the Baptist and Lucy</t>
  </si>
  <si>
    <t>Garofalo (Benvenuto Tisi)</t>
  </si>
  <si>
    <t>Museum, Angers</t>
  </si>
  <si>
    <t>Jesus surrounded by Doctors</t>
  </si>
  <si>
    <t>The Virgin enthroned with St Peter, Augustin, Jerome, Peter the Martyr, Margaret and two patrons</t>
  </si>
  <si>
    <t>Tuccio, Andrea da</t>
  </si>
  <si>
    <t>St Sebastian saved by female saints</t>
  </si>
  <si>
    <t>Turchi, Alessandro (l'Orbetto)</t>
  </si>
  <si>
    <t>Museum, Bordeaux</t>
  </si>
  <si>
    <t>Adam and Eve grieving the death of Abel</t>
  </si>
  <si>
    <t>Venus and Adonis</t>
  </si>
  <si>
    <t>Vaccaro, Andrea</t>
  </si>
  <si>
    <t>Museum, Aix-en-Provence</t>
  </si>
  <si>
    <t>The Virgin, Child and two Angels</t>
  </si>
  <si>
    <t>Vanni, Francesco</t>
  </si>
  <si>
    <t>The Virgin, Child and angel holding a bird</t>
  </si>
  <si>
    <t>Vanni, Turino</t>
  </si>
  <si>
    <t>Convent of St Sylvester (deleted)</t>
  </si>
  <si>
    <t>The Virgin with St Jack and Augustin</t>
  </si>
  <si>
    <t>Perugino</t>
  </si>
  <si>
    <t>The Virgin with St Michel, John and other saints</t>
  </si>
  <si>
    <t>Saint Michel</t>
  </si>
  <si>
    <t>Saint Bartholomew</t>
  </si>
  <si>
    <t>Saint-Germains-des-Pres, Paris</t>
  </si>
  <si>
    <t>Saint John the Evangelist and Saint Augustin</t>
  </si>
  <si>
    <t>Saint Apolline</t>
  </si>
  <si>
    <t>Museum, Strasbourg</t>
  </si>
  <si>
    <t>*Destroyed in Aug 1870 during the Germain bombing of the city</t>
  </si>
  <si>
    <t>Saint Sebastian and Saint Irene (Apolline)</t>
  </si>
  <si>
    <t>Saint Herculanus of Perugia and James</t>
  </si>
  <si>
    <t>The Virgin, Child with St Jerome and Augustin</t>
  </si>
  <si>
    <t>The Prophet Isaiah</t>
  </si>
  <si>
    <t>Museum, Nantes</t>
  </si>
  <si>
    <t>The Prophet Jeremiah</t>
  </si>
  <si>
    <t>The Holy Father surrounded by angels</t>
  </si>
  <si>
    <t>The Virgin and angels</t>
  </si>
  <si>
    <t>*Lost after the events of 1870</t>
  </si>
  <si>
    <t>Saint Placide, Cecilia, and Benoit</t>
  </si>
  <si>
    <t>Communal Chapel of the Palce</t>
  </si>
  <si>
    <t>3 Mar 1797</t>
  </si>
  <si>
    <t>Eglise de la Misericorde</t>
  </si>
  <si>
    <t>Museum, Marseille</t>
  </si>
  <si>
    <t>The Virgin with Patron saints of Perugia</t>
  </si>
  <si>
    <t>1803-1804</t>
  </si>
  <si>
    <t>*Reste en France en 1815 et considere comme une copie ancienne d'apres Raphael, par Sassoferrato, de la Vierge de la Maison Connestabile, a Perugia</t>
  </si>
  <si>
    <t>Saint-Leu-Saint-Gilles, Paris</t>
  </si>
  <si>
    <t>Jacob Wrestling with the Angel</t>
  </si>
  <si>
    <t>Varotari, Alessandro</t>
  </si>
  <si>
    <t>The Virgin in Glory with St Francis</t>
  </si>
  <si>
    <t>The Supper (La Cène)</t>
  </si>
  <si>
    <t>Vasari</t>
  </si>
  <si>
    <t>Museum, Troyes</t>
  </si>
  <si>
    <t>Saint Pierre sur les eaux</t>
  </si>
  <si>
    <t>Santa Maria Novella (deleted)</t>
  </si>
  <si>
    <t>Arezzo</t>
  </si>
  <si>
    <t>Titian</t>
  </si>
  <si>
    <t>Doge Antonio Grimani before Fate</t>
  </si>
  <si>
    <t>The Martyrdom of St Peter the Dominican</t>
  </si>
  <si>
    <t>Yes/Destroyed</t>
  </si>
  <si>
    <t>Chapel of the Rosary St John and Paul</t>
  </si>
  <si>
    <t>*Destroyed in the incident of 16 Aug 1867 that destroyed the chapel</t>
  </si>
  <si>
    <t>The Martyrdom of St Lawrence</t>
  </si>
  <si>
    <t>Church of the Jesuits</t>
  </si>
  <si>
    <t>Portrait of Cardinal Hippolyte de Medici in Hungarian dress</t>
  </si>
  <si>
    <t>Penitent Mary Magdalene</t>
  </si>
  <si>
    <t>*Repatriated from provincial city</t>
  </si>
  <si>
    <t>Portrait of Christ</t>
  </si>
  <si>
    <t>Leonardo da Vinci</t>
  </si>
  <si>
    <t>*Never arrived in Paris</t>
  </si>
  <si>
    <t>The Virgin of the Rosary</t>
  </si>
  <si>
    <t>Domenichino</t>
  </si>
  <si>
    <t>The Martyrdom of St Agnes</t>
  </si>
  <si>
    <t>Chiesa delle religiose di Sant'Agnesa</t>
  </si>
  <si>
    <t>Saint Jerome de la Charite</t>
  </si>
  <si>
    <t>The Virgin presenting a flower to baby Jesus</t>
  </si>
  <si>
    <t>unknown</t>
  </si>
  <si>
    <t>The Virgin presenting baby Jesus to St Francis</t>
  </si>
  <si>
    <t>Monteluce convent</t>
  </si>
  <si>
    <t>Close to Perugia</t>
  </si>
  <si>
    <t>Meditating Mary Magdalene- right hand on a skull</t>
  </si>
  <si>
    <t>School of Bologna</t>
  </si>
  <si>
    <t>1803 or 1804</t>
  </si>
  <si>
    <t>*Remained in Paris in 1815</t>
  </si>
  <si>
    <t>The Virgin, Child, Ste Margaret and other saint</t>
  </si>
  <si>
    <t>l'Hopital de la garde royale au Gros-Caillou</t>
  </si>
  <si>
    <t>The Crucifixion with saints</t>
  </si>
  <si>
    <t>Portrait of a man with a toque and gold chain around the neck</t>
  </si>
  <si>
    <t>Venetian School</t>
  </si>
  <si>
    <t>The Rape of Porsepina</t>
  </si>
  <si>
    <t>Ceres speaking to Cyane of his lost daughter</t>
  </si>
  <si>
    <t>Tryptich- Naitivity, St Francis and Sixtus IV, St Anthony of Padova and Cardinal Giuliano della Rovere</t>
  </si>
  <si>
    <t>Family Chapel of Sixtus IV</t>
  </si>
  <si>
    <t>*Bought by Denon for the Louvre- 3,000francs</t>
  </si>
  <si>
    <t>Portrait of Sculptor Jean de Bologne</t>
  </si>
  <si>
    <t>Ponte, Jacopo da</t>
  </si>
  <si>
    <t>*Bought by Denon for the Louvre- 1,440francs</t>
  </si>
  <si>
    <t>Rosselli, Matteo</t>
  </si>
  <si>
    <t>X. Fabre</t>
  </si>
  <si>
    <t>*Bought by Denon in 1806 for the Louvre- 1,200francs</t>
  </si>
  <si>
    <t>Lost</t>
  </si>
  <si>
    <t>Saint Benoit</t>
  </si>
  <si>
    <t>No/Lost</t>
  </si>
  <si>
    <t>Yes/Lost</t>
  </si>
  <si>
    <t>Grand Total</t>
  </si>
  <si>
    <t>Santa Maria delle Grazie</t>
  </si>
  <si>
    <t>Portrait of a Woman: Titian's Beauty</t>
  </si>
  <si>
    <t>Museum Conde, Chantilly</t>
  </si>
  <si>
    <t>Artists Year</t>
  </si>
  <si>
    <t>1578-1660</t>
  </si>
  <si>
    <t>1474-1515</t>
  </si>
  <si>
    <t>1577-1621</t>
  </si>
  <si>
    <t>1486-1530</t>
  </si>
  <si>
    <t>1472-1517</t>
  </si>
  <si>
    <t>1528-1612</t>
  </si>
  <si>
    <t>1487-1553</t>
  </si>
  <si>
    <t>1500-1571</t>
  </si>
  <si>
    <t>1445-1510</t>
  </si>
  <si>
    <t>1503-1572</t>
  </si>
  <si>
    <t>1475-1564</t>
  </si>
  <si>
    <t>1559-1613</t>
  </si>
  <si>
    <t>1560-1609</t>
  </si>
  <si>
    <t>1480-1553</t>
  </si>
  <si>
    <t>1510-1583</t>
  </si>
  <si>
    <t>1521-1593</t>
  </si>
  <si>
    <t>1430-1502</t>
  </si>
  <si>
    <t>1487-1530</t>
  </si>
  <si>
    <t>1599-1661</t>
  </si>
  <si>
    <t xml:space="preserve">Fra Bartolommeo </t>
  </si>
  <si>
    <t>1660-1680</t>
  </si>
  <si>
    <t>1486-1549</t>
  </si>
  <si>
    <t>1430-1516</t>
  </si>
  <si>
    <t>1447-1510</t>
  </si>
  <si>
    <t>1467-1516</t>
  </si>
  <si>
    <t>1495-1527</t>
  </si>
  <si>
    <t>1465-1530</t>
  </si>
  <si>
    <t>1443-1520</t>
  </si>
  <si>
    <t>1656-1727</t>
  </si>
  <si>
    <t>1598-1674</t>
  </si>
  <si>
    <t>Mattia Preti</t>
  </si>
  <si>
    <t>1613-1699</t>
  </si>
  <si>
    <t>1527-1585</t>
  </si>
  <si>
    <t>1571-1610</t>
  </si>
  <si>
    <t>Lodovico Cardi</t>
  </si>
  <si>
    <t>1455-1525</t>
  </si>
  <si>
    <t>1557-1602</t>
  </si>
  <si>
    <t>1555-1619</t>
  </si>
  <si>
    <t>Giovanni-Battista Casone</t>
  </si>
  <si>
    <t>1610-1686</t>
  </si>
  <si>
    <t>1423-1457</t>
  </si>
  <si>
    <t>1625-1659</t>
  </si>
  <si>
    <t>1552-1626</t>
  </si>
  <si>
    <t>1577-1660</t>
  </si>
  <si>
    <t>1240-1302</t>
  </si>
  <si>
    <t>1240-1303</t>
  </si>
  <si>
    <t>Giovanni-Battista Cima</t>
  </si>
  <si>
    <t>1460-1517</t>
  </si>
  <si>
    <t>1549-1604</t>
  </si>
  <si>
    <t>1494-1534</t>
  </si>
  <si>
    <t>1459-1537</t>
  </si>
  <si>
    <t>1616-1686</t>
  </si>
  <si>
    <t>1581-1641</t>
  </si>
  <si>
    <t>1581-1644</t>
  </si>
  <si>
    <t>1581-1647</t>
  </si>
  <si>
    <t>Dosso Dossi (Giovanni di Nicolo Luteri</t>
  </si>
  <si>
    <t>1490-1542</t>
  </si>
  <si>
    <t>1489-1526</t>
  </si>
  <si>
    <t>1470-1546</t>
  </si>
  <si>
    <t>1575-1640</t>
  </si>
  <si>
    <t>1395-1455</t>
  </si>
  <si>
    <t>1406-1469</t>
  </si>
  <si>
    <t>1300-1366</t>
  </si>
  <si>
    <t>1481-1559</t>
  </si>
  <si>
    <t>1637-1688</t>
  </si>
  <si>
    <t>1360-1427</t>
  </si>
  <si>
    <t>1458-1497</t>
  </si>
  <si>
    <t>1449-1494</t>
  </si>
  <si>
    <t>1505-1575</t>
  </si>
  <si>
    <t>1632-1705</t>
  </si>
  <si>
    <t>1470-1510</t>
  </si>
  <si>
    <t>1266-1337</t>
  </si>
  <si>
    <t>1592-1636</t>
  </si>
  <si>
    <t>1499-1546</t>
  </si>
  <si>
    <t>1420-1497</t>
  </si>
  <si>
    <t>Rodolfo Grillandaio</t>
  </si>
  <si>
    <t>1482-1557</t>
  </si>
  <si>
    <t>1591-1666</t>
  </si>
  <si>
    <t>1575-1642</t>
  </si>
  <si>
    <t>1575-1655</t>
  </si>
  <si>
    <t>1562-1646</t>
  </si>
  <si>
    <t>Il Soiaro (Bernardino Gatti)</t>
  </si>
  <si>
    <t>1495-1575</t>
  </si>
  <si>
    <t>1551-1640</t>
  </si>
  <si>
    <t>Lodovico Lana</t>
  </si>
  <si>
    <t>1597-1646</t>
  </si>
  <si>
    <t>1444-1514</t>
  </si>
  <si>
    <t>1558-1623</t>
  </si>
  <si>
    <t>Jacopo da Ponte</t>
  </si>
  <si>
    <t>Giovanni-Andrea Donducci</t>
  </si>
  <si>
    <t>1452-1519</t>
  </si>
  <si>
    <t>1480-1521</t>
  </si>
  <si>
    <t>1457-1504</t>
  </si>
  <si>
    <t>1665-1747</t>
  </si>
  <si>
    <t>Lorenzo Sabbatini</t>
  </si>
  <si>
    <t>1533-1577</t>
  </si>
  <si>
    <t>Lorenzo Fasolo</t>
  </si>
  <si>
    <t>1463-1518</t>
  </si>
  <si>
    <t>1465-1532</t>
  </si>
  <si>
    <t>1418-1479</t>
  </si>
  <si>
    <t>1572-1605</t>
  </si>
  <si>
    <t>Andrea Mantegna</t>
  </si>
  <si>
    <t>1431-1506</t>
  </si>
  <si>
    <t>1470-1549</t>
  </si>
  <si>
    <t>1453-1510</t>
  </si>
  <si>
    <t>1476-1545</t>
  </si>
  <si>
    <t>1480-1528</t>
  </si>
  <si>
    <t>1491-1554</t>
  </si>
  <si>
    <t>1500-1555</t>
  </si>
  <si>
    <t>1520-1578</t>
  </si>
  <si>
    <t>1530-1592</t>
  </si>
  <si>
    <t>Girolamo Muziano</t>
  </si>
  <si>
    <t>Giuseppe Nogari</t>
  </si>
  <si>
    <t>1699-1763</t>
  </si>
  <si>
    <t>Panfilo Nuvolone</t>
  </si>
  <si>
    <t>1581-1651</t>
  </si>
  <si>
    <t>1343-1368</t>
  </si>
  <si>
    <t xml:space="preserve">Orcagna (Andrea di Cione) </t>
  </si>
  <si>
    <t>1511-1587</t>
  </si>
  <si>
    <t>Giovanni-Battista Paggi</t>
  </si>
  <si>
    <t>1554-1627</t>
  </si>
  <si>
    <t>1503-1540</t>
  </si>
  <si>
    <t>1446-1523</t>
  </si>
  <si>
    <t>1422-1457</t>
  </si>
  <si>
    <t>1462-1521</t>
  </si>
  <si>
    <t>1454-1513</t>
  </si>
  <si>
    <t>1510-1592</t>
  </si>
  <si>
    <t>1494-1557</t>
  </si>
  <si>
    <t>1484-1539</t>
  </si>
  <si>
    <t>1560-1620</t>
  </si>
  <si>
    <t>1450-1517</t>
  </si>
  <si>
    <t>1483-1520</t>
  </si>
  <si>
    <t>1660-1734</t>
  </si>
  <si>
    <t>1490-1557</t>
  </si>
  <si>
    <t>1615-1673</t>
  </si>
  <si>
    <t>1439-1507</t>
  </si>
  <si>
    <t>1578-1651</t>
  </si>
  <si>
    <t>1496-1541</t>
  </si>
  <si>
    <t>1485-1528</t>
  </si>
  <si>
    <t>1578-1615</t>
  </si>
  <si>
    <t>1578-1616</t>
  </si>
  <si>
    <t>1485-1547</t>
  </si>
  <si>
    <t>1285-1344</t>
  </si>
  <si>
    <t>1477-1549</t>
  </si>
  <si>
    <t>1576-1622</t>
  </si>
  <si>
    <t>1363-1422</t>
  </si>
  <si>
    <t>1577-1668</t>
  </si>
  <si>
    <t>1518-1594</t>
  </si>
  <si>
    <t>1485-1576</t>
  </si>
  <si>
    <t>1582-1648</t>
  </si>
  <si>
    <t>1598-1670</t>
  </si>
  <si>
    <t>1563-1610</t>
  </si>
  <si>
    <t>1349-1438</t>
  </si>
  <si>
    <t>School of Vannucci</t>
  </si>
  <si>
    <t>1590-1650</t>
  </si>
  <si>
    <t>Vasallo, Antonio-Maria</t>
  </si>
  <si>
    <t>1620-1672</t>
  </si>
  <si>
    <t>1512-1574</t>
  </si>
  <si>
    <t>1528-1588</t>
  </si>
  <si>
    <t>Girolamo Bonini</t>
  </si>
  <si>
    <t>16th century</t>
  </si>
  <si>
    <t>17th century</t>
  </si>
  <si>
    <t>School of Correggio</t>
  </si>
  <si>
    <t>14-15th century</t>
  </si>
  <si>
    <t>16-17th century</t>
  </si>
  <si>
    <t>Church</t>
  </si>
  <si>
    <t>Palace</t>
  </si>
  <si>
    <t>Unknown</t>
  </si>
  <si>
    <t>Original Location Type</t>
  </si>
  <si>
    <t>Private Collection</t>
  </si>
  <si>
    <t>Other</t>
  </si>
  <si>
    <t>Return Location Type</t>
  </si>
  <si>
    <t xml:space="preserve">Region </t>
  </si>
  <si>
    <t>Italian-Ruled</t>
  </si>
  <si>
    <t>Papal State</t>
  </si>
  <si>
    <t>Foreign-Ruled</t>
  </si>
  <si>
    <t>Confiscated Paintings from Naples</t>
  </si>
  <si>
    <t>State</t>
  </si>
  <si>
    <t>Tuscany</t>
  </si>
  <si>
    <t xml:space="preserve">Papal </t>
  </si>
  <si>
    <t>Piedmont</t>
  </si>
  <si>
    <t>Lombard-Venetia</t>
  </si>
  <si>
    <t>15th Cenuty</t>
  </si>
  <si>
    <t>Century</t>
  </si>
  <si>
    <t>13th Century</t>
  </si>
  <si>
    <t>14th Century</t>
  </si>
  <si>
    <t>13-14th Century</t>
  </si>
  <si>
    <t>14th-15th Century</t>
  </si>
  <si>
    <t>15th Century</t>
  </si>
  <si>
    <t>16th Century</t>
  </si>
  <si>
    <t>17th Century</t>
  </si>
  <si>
    <t>15-16th Century</t>
  </si>
  <si>
    <t>16-17th Century</t>
  </si>
  <si>
    <t>List of Not Returned Paintings</t>
  </si>
  <si>
    <t>Total Taken</t>
  </si>
  <si>
    <t>Number Taken</t>
  </si>
  <si>
    <t>Total Number Taken</t>
  </si>
  <si>
    <t>Museum, Chambery</t>
  </si>
  <si>
    <t>Museum, Mayence</t>
  </si>
  <si>
    <t>Museum, Saint-Quentin</t>
  </si>
  <si>
    <t>Comments</t>
  </si>
  <si>
    <t># of Cities</t>
  </si>
  <si>
    <t>Church (deleted convent)</t>
  </si>
  <si>
    <t>Originally from a deleted church, it was then placed in the Academy before finally being removed to Paris</t>
  </si>
  <si>
    <t>The Presentation of the Ring to the Doge</t>
  </si>
  <si>
    <t>Christ Crowned with Thorns 1542</t>
  </si>
  <si>
    <t>The Martyrdom of St Peter the Dominican 1530</t>
  </si>
  <si>
    <t>The Assumption of the Virgin 1535</t>
  </si>
  <si>
    <t>The Martyrdom of St Lawrence 1557</t>
  </si>
  <si>
    <t>Penitent Mary Magdalene 1532</t>
  </si>
  <si>
    <t>Portrait of Christ 1533</t>
  </si>
  <si>
    <t>Portrait of a Woman: Titian's Beauty 1536</t>
  </si>
  <si>
    <t>Portrait of Cardinal Hippolyte de Medici in Hungarian dress 1532</t>
  </si>
  <si>
    <t>The Adulteress 1540</t>
  </si>
  <si>
    <t>Doge Antonio Grimani before Fate 1575-6</t>
  </si>
  <si>
    <t>Campaign</t>
  </si>
  <si>
    <t>1st Campaign</t>
  </si>
  <si>
    <t>2nd Campaign</t>
  </si>
  <si>
    <t>3rd Campaign</t>
  </si>
  <si>
    <t>1st Campaign (1796-98)</t>
  </si>
  <si>
    <t>2nd Campaign (1799-1805)</t>
  </si>
  <si>
    <t>3rd Campaign (1811-1813)</t>
  </si>
  <si>
    <t>The Annunciation (1582-84)</t>
  </si>
  <si>
    <t>The Circumcision (1590)</t>
  </si>
  <si>
    <t>Sainte Micheline (1609)</t>
  </si>
  <si>
    <t>The Descent from the Cross (1569)</t>
  </si>
  <si>
    <t>Museum, Brussels</t>
  </si>
  <si>
    <t>Museum, Nancy</t>
  </si>
  <si>
    <t>Noted to be in Fontainebleau in 1889</t>
  </si>
  <si>
    <t xml:space="preserve">Destroyed in 1871 during the incident in the City Hall, where the Museum was located </t>
  </si>
  <si>
    <t>No longer in the catalogues after the incident that destroyed it in 1870</t>
  </si>
  <si>
    <t>Never arrived in Paris</t>
  </si>
  <si>
    <t>Bought by Denon for the Louvre- 3,000francs</t>
  </si>
  <si>
    <t>Lost after the events of 1870</t>
  </si>
  <si>
    <t>Destroyed in Aug 1870 during the Germain bombing of the city</t>
  </si>
  <si>
    <t>Bought by Denon for the Louvre- 1,440francs</t>
  </si>
  <si>
    <t>Bought by Denon in 1806 for the Louvre- 1,200francs</t>
  </si>
  <si>
    <t>Remained in Paris in 1815</t>
  </si>
  <si>
    <t>Destined for St. Roch in Paris, but is not found</t>
  </si>
  <si>
    <t>Reste en France en 1815 et considere comme une copie ancienne d'apres Raphael, par Sassoferrato, de la Vierge de la Maison Connestabile, a Perugia</t>
  </si>
  <si>
    <t>Palais de St Cloud under the Empire, remained in France in 1815</t>
  </si>
  <si>
    <r>
      <t xml:space="preserve">Exchanged for Le Brun's </t>
    </r>
    <r>
      <rPr>
        <i/>
        <sz val="12"/>
        <color theme="1"/>
        <rFont val="Times New Roman"/>
        <family val="1"/>
      </rPr>
      <t>Repas chez Simon le Pharisien</t>
    </r>
  </si>
  <si>
    <t>Notre-Dame, Paris</t>
  </si>
  <si>
    <t>L'assomption / Chapelle des Catechismes, Paris</t>
  </si>
  <si>
    <t>Removed from Fontainebleau post-1815 to the Louvre</t>
  </si>
  <si>
    <t>Exchanged for flemish paintings</t>
  </si>
  <si>
    <t>*Not returned to the original location</t>
  </si>
  <si>
    <t># of Paintings</t>
  </si>
  <si>
    <t>Percentage of total</t>
  </si>
  <si>
    <t>Count of Confiscated Paintings by State</t>
  </si>
  <si>
    <t>Year</t>
  </si>
  <si>
    <t xml:space="preserve">Count of Paintings by Top 10 Artists </t>
  </si>
  <si>
    <t>Period</t>
  </si>
  <si>
    <t>Count of Paintings by Period</t>
  </si>
  <si>
    <t>Location Type</t>
  </si>
  <si>
    <t xml:space="preserve">Count of Paintings by Original Location </t>
  </si>
  <si>
    <t>Count of Paintings by Century and Campaign</t>
  </si>
  <si>
    <t>Repatriation Success Rate by Artist (Top 10)</t>
  </si>
  <si>
    <t>Success Rate (%)</t>
  </si>
  <si>
    <t>Repatriatin Success rate by Period</t>
  </si>
  <si>
    <t>Count of Not Returned by Artist (Top 10)</t>
  </si>
  <si>
    <t>Location</t>
  </si>
  <si>
    <t>Count of Not Returned by Period</t>
  </si>
  <si>
    <t>Count of Not Returned by Location</t>
  </si>
  <si>
    <t>List of Returned Paintings</t>
  </si>
  <si>
    <t>Count of Paintings by Location in France</t>
  </si>
  <si>
    <t>Badalocchio</t>
  </si>
  <si>
    <t>Row Labels</t>
  </si>
  <si>
    <t>Count of Original Location Type</t>
  </si>
  <si>
    <t>Number of Paintings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</si>
</sst>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5" fillId="0" borderId="0" xfId="0" applyFont="1"/>
    <xf numFmtId="0" fontId="1" fillId="2" borderId="2" xfId="0" applyFont="1" applyFill="1" applyBorder="1"/>
    <xf numFmtId="0" fontId="1" fillId="0" borderId="0" xfId="0" applyFont="1" applyFill="1"/>
    <xf numFmtId="0" fontId="4" fillId="0" borderId="0" xfId="0" applyFont="1"/>
    <xf numFmtId="0" fontId="0" fillId="0" borderId="7" xfId="0" applyBorder="1"/>
    <xf numFmtId="0" fontId="0" fillId="0" borderId="7" xfId="0" pivotButton="1" applyBorder="1"/>
    <xf numFmtId="0" fontId="0" fillId="0" borderId="7" xfId="0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5" borderId="7" xfId="0" applyFill="1" applyBorder="1"/>
    <xf numFmtId="0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7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0" fillId="0" borderId="7" xfId="0" pivotButton="1" applyBorder="1" applyAlignment="1">
      <alignment horizontal="left"/>
    </xf>
    <xf numFmtId="0" fontId="0" fillId="6" borderId="7" xfId="0" applyNumberForma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1" fillId="0" borderId="7" xfId="0" applyFont="1" applyFill="1" applyBorder="1"/>
    <xf numFmtId="0" fontId="7" fillId="0" borderId="0" xfId="0" applyFont="1"/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Fill="1" applyBorder="1"/>
    <xf numFmtId="0" fontId="1" fillId="0" borderId="7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13" xfId="0" pivotButton="1" applyBorder="1"/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16" xfId="0" applyNumberFormat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NumberForma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1">
    <cellStyle name="Normal" xfId="0" builtinId="0"/>
  </cellStyles>
  <dxfs count="169"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[Appendix_E_Master_list_of_Works.xlsx]State!PivotTable1</c:name>
    <c:fmtId val="8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tint val="50000"/>
                  <a:satMod val="300000"/>
                </a:schemeClr>
              </a:gs>
              <a:gs pos="35000">
                <a:schemeClr val="accent1">
                  <a:tint val="37000"/>
                  <a:satMod val="300000"/>
                </a:schemeClr>
              </a:gs>
              <a:gs pos="100000">
                <a:schemeClr val="accent1">
                  <a:tint val="15000"/>
                  <a:satMod val="350000"/>
                </a:schemeClr>
              </a:gs>
            </a:gsLst>
            <a:lin ang="16200000" scaled="1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State!$B$3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6AF-454D-B7D1-9C5ED6E007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6AF-454D-B7D1-9C5ED6E007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6AF-454D-B7D1-9C5ED6E0073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6AF-454D-B7D1-9C5ED6E0073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6AF-454D-B7D1-9C5ED6E0073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6AF-454D-B7D1-9C5ED6E007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State!$A$4:$A$10</c:f>
              <c:strCache>
                <c:ptCount val="6"/>
                <c:pt idx="0">
                  <c:v>Lombard-Venetia</c:v>
                </c:pt>
                <c:pt idx="1">
                  <c:v>Modena</c:v>
                </c:pt>
                <c:pt idx="2">
                  <c:v>Papal </c:v>
                </c:pt>
                <c:pt idx="3">
                  <c:v>Parma</c:v>
                </c:pt>
                <c:pt idx="4">
                  <c:v>Piedmont</c:v>
                </c:pt>
                <c:pt idx="5">
                  <c:v>Tuscany</c:v>
                </c:pt>
              </c:strCache>
            </c:strRef>
          </c:cat>
          <c:val>
            <c:numRef>
              <c:f>State!$B$4:$B$10</c:f>
              <c:numCache>
                <c:formatCode>General</c:formatCode>
                <c:ptCount val="6"/>
                <c:pt idx="0">
                  <c:v>57</c:v>
                </c:pt>
                <c:pt idx="1">
                  <c:v>51</c:v>
                </c:pt>
                <c:pt idx="2">
                  <c:v>137</c:v>
                </c:pt>
                <c:pt idx="3">
                  <c:v>43</c:v>
                </c:pt>
                <c:pt idx="4">
                  <c:v>34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AF-454D-B7D1-9C5ED6E007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[Appendix_E_Master_list_of_Works.xlsx]Original Location!PivotTable4</c:name>
    <c:fmtId val="7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'Original Location'!$B$3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F8E-4AB0-B375-F3F7EE6A20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F8E-4AB0-B375-F3F7EE6A203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F8E-4AB0-B375-F3F7EE6A203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F8E-4AB0-B375-F3F7EE6A203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F8E-4AB0-B375-F3F7EE6A203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F8E-4AB0-B375-F3F7EE6A203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BF8E-4AB0-B375-F3F7EE6A203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BF8E-4AB0-B375-F3F7EE6A20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'Original Location'!$A$4:$A$12</c:f>
              <c:strCache>
                <c:ptCount val="8"/>
                <c:pt idx="0">
                  <c:v>Academy</c:v>
                </c:pt>
                <c:pt idx="1">
                  <c:v>Church</c:v>
                </c:pt>
                <c:pt idx="2">
                  <c:v>Gallery</c:v>
                </c:pt>
                <c:pt idx="3">
                  <c:v>Museum</c:v>
                </c:pt>
                <c:pt idx="4">
                  <c:v>Other</c:v>
                </c:pt>
                <c:pt idx="5">
                  <c:v>Palace</c:v>
                </c:pt>
                <c:pt idx="6">
                  <c:v>Private Collection</c:v>
                </c:pt>
                <c:pt idx="7">
                  <c:v>Unknown</c:v>
                </c:pt>
              </c:strCache>
            </c:strRef>
          </c:cat>
          <c:val>
            <c:numRef>
              <c:f>'Original Location'!$B$4:$B$12</c:f>
              <c:numCache>
                <c:formatCode>General</c:formatCode>
                <c:ptCount val="8"/>
                <c:pt idx="0">
                  <c:v>3</c:v>
                </c:pt>
                <c:pt idx="1">
                  <c:v>231</c:v>
                </c:pt>
                <c:pt idx="2">
                  <c:v>63</c:v>
                </c:pt>
                <c:pt idx="3">
                  <c:v>7</c:v>
                </c:pt>
                <c:pt idx="4">
                  <c:v>5</c:v>
                </c:pt>
                <c:pt idx="5">
                  <c:v>63</c:v>
                </c:pt>
                <c:pt idx="6">
                  <c:v>9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F8E-4AB0-B375-F3F7EE6A2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</xdr:rowOff>
    </xdr:from>
    <xdr:to>
      <xdr:col>14</xdr:col>
      <xdr:colOff>304800</xdr:colOff>
      <xdr:row>17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13</xdr:row>
      <xdr:rowOff>3810</xdr:rowOff>
    </xdr:from>
    <xdr:to>
      <xdr:col>7</xdr:col>
      <xdr:colOff>30480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39467594" createdVersion="5" refreshedVersion="6" minRefreshableVersion="3" recordCount="199" xr:uid="{00000000-000A-0000-FFFF-FFFF00000000}">
  <cacheSource type="worksheet">
    <worksheetSource ref="F3:Q202" sheet="List of Returned"/>
  </cacheSource>
  <cacheFields count="12">
    <cacheField name="Original Location Type" numFmtId="0">
      <sharedItems count="6">
        <s v="Church"/>
        <s v="Palace"/>
        <s v="Gallery"/>
        <s v="Academy"/>
        <s v="Unknown"/>
        <s v="Other"/>
      </sharedItems>
    </cacheField>
    <cacheField name="City" numFmtId="0">
      <sharedItems/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7" maxValue="1812"/>
    </cacheField>
    <cacheField name="Returned?" numFmtId="0">
      <sharedItems/>
    </cacheField>
    <cacheField name="Location in France" numFmtId="0">
      <sharedItems containsBlank="1"/>
    </cacheField>
    <cacheField name="Date in France" numFmtId="0">
      <sharedItems containsBlank="1" containsMixedTypes="1" containsNumber="1" containsInteger="1" minValue="1801" maxValue="1801"/>
    </cacheField>
    <cacheField name="Return Date" numFmtId="0">
      <sharedItems containsBlank="1" containsMixedTypes="1" containsNumber="1" containsInteger="1" minValue="1815" maxValue="1920"/>
    </cacheField>
    <cacheField name="Return Location" numFmtId="0">
      <sharedItems containsBlank="1"/>
    </cacheField>
    <cacheField name="Return Location Type" numFmtId="0">
      <sharedItems count="6">
        <s v="Museum"/>
        <s v="Palace"/>
        <s v="Church"/>
        <s v="Unknown"/>
        <s v="Academy"/>
        <s v="Other"/>
      </sharedItems>
    </cacheField>
    <cacheField name="City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1319442" createdVersion="4" refreshedVersion="6" minRefreshableVersion="3" recordCount="199" xr:uid="{00000000-000A-0000-FFFF-FFFF09000000}">
  <cacheSource type="worksheet">
    <worksheetSource ref="B3:K202" sheet="List of Returned"/>
  </cacheSource>
  <cacheFields count="10">
    <cacheField name="Artist" numFmtId="0">
      <sharedItems count="85">
        <s v="Albani"/>
        <s v="Alfani (Domenico di Paride)"/>
        <s v="Allegri (Pomponio)"/>
        <s v="Allori (Cristofono)"/>
        <s v="Alunno da Foligno"/>
        <s v="Andrea del Sarto"/>
        <s v="Andrea Mantegna"/>
        <s v="Andrea Sacchi"/>
        <s v="Badalocchio"/>
        <s v="Barocci"/>
        <s v="Beccafumi"/>
        <s v="Bellini"/>
        <s v="Boltraffio/Beltraffio"/>
        <s v="Bordone"/>
        <s v="Bramantino"/>
        <s v="Brea"/>
        <s v="Buonarroti (Michelangelo)"/>
        <s v="Cambiaso"/>
        <s v="Caravaggio"/>
        <s v="Carpaccio"/>
        <s v="Carracci (Agostino)"/>
        <s v="Carracci (Annibale)"/>
        <s v="Carracci (Ludovico)"/>
        <s v="Castagno"/>
        <s v="Castelli"/>
        <s v="Cavaliere delle Pomerance"/>
        <s v="Cavedone"/>
        <s v="Contarini"/>
        <s v="Corregio"/>
        <s v="Dolci"/>
        <s v="Domenichino"/>
        <s v="Dosso Dossi (Giovanni di Nicolo Luteri"/>
        <s v="Fiamminghino"/>
        <s v="Fra Angelico"/>
        <s v="Fra Bartolommeo "/>
        <s v="Garofalo (Benvenuto Tisi)"/>
        <s v="Gennaro"/>
        <s v="Giorgione"/>
        <s v="Giovanni di San Giovanni"/>
        <s v="Giovanni-Battista Casone"/>
        <s v="Giovanni-Battista Cima"/>
        <s v="Giovanni-Battista Paggi"/>
        <s v="Giulio Romano"/>
        <s v="Guercino"/>
        <s v="Guido Reni"/>
        <s v="Il Gentileschi"/>
        <s v="Il Soiaro (Bernardino Gatti)"/>
        <s v="Jacopo da Ponte"/>
        <s v="Lanfranco"/>
        <s v="Lazzari (Donato Bramante)"/>
        <s v="Lippi, Filippino"/>
        <s v="Lo Spagnuolo"/>
        <s v="Lodovico Cardi"/>
        <s v="Lodovico Lana"/>
        <s v="Luini"/>
        <s v="Marco da Oggiono"/>
        <s v="Mazzolino"/>
        <s v="Michelangelo de Lucca"/>
        <s v="Moretto da Brescia"/>
        <s v="Moroni"/>
        <s v="Orsi da Novellara"/>
        <s v="Panfilo Nuvolone"/>
        <s v="Parmigianino"/>
        <s v="Perugino"/>
        <s v="Pintoricchio"/>
        <s v="Pisanello"/>
        <s v="Pordenone"/>
        <s v="Procaccini"/>
        <s v="Raibolini, Francesco"/>
        <s v="Raphael"/>
        <s v="Rondani"/>
        <s v="Rosa, Salvator"/>
        <s v="School of Bologna"/>
        <s v="Sebastiano del Piombo"/>
        <s v="Sodoma"/>
        <s v="Spada, Lionello"/>
        <s v="Tiarini, Alessandro"/>
        <s v="Tintoretto"/>
        <s v="Titian"/>
        <s v="Tuccio, Andrea da"/>
        <s v="unknown"/>
        <s v="Vasallo, Antonio-Maria"/>
        <s v="Venetian School"/>
        <s v="Veronese"/>
        <s v="Badalocchi" u="1"/>
      </sharedItems>
    </cacheField>
    <cacheField name="Artists Year" numFmtId="0">
      <sharedItems/>
    </cacheField>
    <cacheField name="Century" numFmtId="0">
      <sharedItems count="7">
        <s v="16-17th Century"/>
        <s v="16th Century"/>
        <s v="15th Century"/>
        <s v="15-16th Century"/>
        <s v="17th Century"/>
        <s v="14th-15th Century"/>
        <s v="Unknown"/>
      </sharedItems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7" maxValue="1812"/>
    </cacheField>
    <cacheField name="Return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39583333" createdVersion="6" refreshedVersion="6" minRefreshableVersion="3" recordCount="404" xr:uid="{00000000-000A-0000-FFFF-FFFF01000000}">
  <cacheSource type="worksheet">
    <worksheetSource ref="A3:S407" sheet="Main List of Works"/>
  </cacheSource>
  <cacheFields count="19">
    <cacheField name="Title" numFmtId="0">
      <sharedItems/>
    </cacheField>
    <cacheField name="Artist" numFmtId="0">
      <sharedItems/>
    </cacheField>
    <cacheField name="Artists Year" numFmtId="0">
      <sharedItems/>
    </cacheField>
    <cacheField name="Century" numFmtId="0">
      <sharedItems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  <cacheField name="State" numFmtId="0">
      <sharedItems count="6">
        <s v="Papal "/>
        <s v="Tuscany"/>
        <s v="Piedmont"/>
        <s v="Parma"/>
        <s v="Lombard-Venetia"/>
        <s v="Modena"/>
      </sharedItems>
    </cacheField>
    <cacheField name="Region " numFmtId="0">
      <sharedItems/>
    </cacheField>
    <cacheField name="Confiscation Date" numFmtId="0">
      <sharedItems containsMixedTypes="1" containsNumber="1" containsInteger="1" minValue="1796" maxValue="1813"/>
    </cacheField>
    <cacheField name="Campaign" numFmtId="0">
      <sharedItems/>
    </cacheField>
    <cacheField name="Returned?" numFmtId="0">
      <sharedItems/>
    </cacheField>
    <cacheField name="Location in France" numFmtId="0">
      <sharedItems containsBlank="1"/>
    </cacheField>
    <cacheField name="Date in France" numFmtId="0">
      <sharedItems containsBlank="1" containsMixedTypes="1" containsNumber="1" containsInteger="1" minValue="1797" maxValue="1919"/>
    </cacheField>
    <cacheField name="Return Date" numFmtId="0">
      <sharedItems containsBlank="1" containsMixedTypes="1" containsNumber="1" containsInteger="1" minValue="1815" maxValue="1920"/>
    </cacheField>
    <cacheField name="Return Location" numFmtId="0">
      <sharedItems containsBlank="1"/>
    </cacheField>
    <cacheField name="Return Location Type" numFmtId="0">
      <sharedItems containsBlank="1"/>
    </cacheField>
    <cacheField name="City2" numFmtId="0">
      <sharedItems containsBlank="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39814817" createdVersion="4" refreshedVersion="6" minRefreshableVersion="3" recordCount="205" xr:uid="{00000000-000A-0000-FFFF-FFFF02000000}">
  <cacheSource type="worksheet">
    <worksheetSource ref="C3:J208" sheet="List of Not Returned"/>
  </cacheSource>
  <cacheFields count="8">
    <cacheField name="Artists Year" numFmtId="0">
      <sharedItems/>
    </cacheField>
    <cacheField name="Century" numFmtId="0">
      <sharedItems/>
    </cacheField>
    <cacheField name="Original Location" numFmtId="0">
      <sharedItems containsBlank="1"/>
    </cacheField>
    <cacheField name="Original Location Type" numFmtId="0">
      <sharedItems count="7">
        <s v="Church"/>
        <s v="Private Collection"/>
        <s v="Gallery"/>
        <s v="Unknown"/>
        <s v="Palace"/>
        <s v="Other"/>
        <s v="Academy"/>
      </sharedItems>
    </cacheField>
    <cacheField name="City" numFmtId="0">
      <sharedItems/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6" maxValue="1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39930556" createdVersion="4" refreshedVersion="6" minRefreshableVersion="3" recordCount="205" xr:uid="{00000000-000A-0000-FFFF-FFFF03000000}">
  <cacheSource type="worksheet">
    <worksheetSource ref="B3:J208" sheet="List of Not Returned"/>
  </cacheSource>
  <cacheFields count="9">
    <cacheField name="Artist" numFmtId="0">
      <sharedItems count="103">
        <s v="After Schedone"/>
        <s v="Albani"/>
        <s v="Albertinelli"/>
        <s v="Alfani (Orazio di Domenico)"/>
        <s v="Andrea Mantegna"/>
        <s v="Badalocchio"/>
        <s v="Barocci"/>
        <s v="Bartolommeo Capponi"/>
        <s v="Bianchi Ferrari"/>
        <s v="Bonifazio de Pitati"/>
        <s v="Boselli"/>
        <s v="Botticelli"/>
        <s v="Bronzino"/>
        <s v="Burrini"/>
        <s v="Cairo, Francesco del"/>
        <s v="Caravaggio"/>
        <s v="Carracci (Annibale)"/>
        <s v="Carracci (Ludovico)"/>
        <s v="Castagno"/>
        <s v="Cimabue"/>
        <s v="Credi"/>
        <s v="Dolci"/>
        <s v="Fasolo"/>
        <s v="Ferrari"/>
        <s v="Fra Angelico"/>
        <s v="Fra Bartolommeo "/>
        <s v="Fra Filippo Lippi"/>
        <s v="Gaddi"/>
        <s v="Garofalo (Benvenuto Tisi)"/>
        <s v="Gennaro"/>
        <s v="Gentile da Fabriano"/>
        <s v="Ghirlandaio, Benedetto"/>
        <s v="Ghirlandaio, Domenico"/>
        <s v="Ghisoni"/>
        <s v="Giorgione"/>
        <s v="Giotto di Bondone"/>
        <s v="Giovanni-Andrea Donducci"/>
        <s v="Giovanni-Battista Cima"/>
        <s v="Girolamo Bonini"/>
        <s v="Girolamo Muziano"/>
        <s v="Giulio Romano"/>
        <s v="Giuseppe Nogari"/>
        <s v="Gozzoli"/>
        <s v="Guercino"/>
        <s v="Guido Reni"/>
        <s v="Il Soiaro (Bernardino Gatti)"/>
        <s v="Jacopo da Empoli"/>
        <s v="Lanfranco"/>
        <s v="Leonardo da Vinci"/>
        <s v="L'Ingegno D'Assisi"/>
        <s v="Lo Spagnuolo"/>
        <s v="Lorenzo Fasolo"/>
        <s v="Lorenzo Sabbatini"/>
        <s v="Machiavelli, Zanobi de'"/>
        <s v="Manfredi"/>
        <s v="Mazone"/>
        <s v="Mazzola"/>
        <s v="Mazzolino"/>
        <s v="Michelangelo de Lucca"/>
        <s v="Orcagna (Andrea di Cione) "/>
        <s v="Palma Vecchio"/>
        <s v="Panfilo Nuvolone"/>
        <s v="Perugino"/>
        <s v="Pesellino"/>
        <s v="Piero di Lorenzo"/>
        <s v="Pintoricchio"/>
        <s v="Ponte, Jacopo da"/>
        <s v="Pontormo"/>
        <s v="Procaccini"/>
        <s v="Raphael"/>
        <s v="Ricci"/>
        <s v="Rodolfo Grillandaio"/>
        <s v="Rosa, Salvator"/>
        <s v="Rosselli, Cosimo"/>
        <s v="Rosselli, Matteo"/>
        <s v="Rosso, Giovambattista"/>
        <s v="Sacchi, Pier-Francesco"/>
        <s v="Schedone, Bartolommeo"/>
        <s v="School of Annibale Carracci"/>
        <s v="School of Bologna"/>
        <s v="School of Caravaggio"/>
        <s v="School of Correggio"/>
        <s v="School of Guercino"/>
        <s v="School of Guido Reni"/>
        <s v="School of Mazzola"/>
        <s v="School of Raphael"/>
        <s v="School of Vannucci"/>
        <s v="Simone di Martino"/>
        <s v="Spada, Lionello"/>
        <s v="Strozzi, Bernardo"/>
        <s v="Taddeo di Bartolo"/>
        <s v="Tiarini, Alessandro"/>
        <s v="Tintoretto"/>
        <s v="Titian"/>
        <s v="Turchi, Alessandro (l'Orbetto)"/>
        <s v="unknown"/>
        <s v="Vanni, Francesco"/>
        <s v="Vanni, Turino"/>
        <s v="Varotari, Alessandro"/>
        <s v="Vasari"/>
        <s v="Venetian School"/>
        <s v="Veronese"/>
        <s v="Badalocchi" u="1"/>
      </sharedItems>
    </cacheField>
    <cacheField name="Artists Year" numFmtId="0">
      <sharedItems/>
    </cacheField>
    <cacheField name="Century" numFmtId="0">
      <sharedItems count="10">
        <s v="16th Century"/>
        <s v="16-17th Century"/>
        <s v="15th Century"/>
        <s v="17th Century"/>
        <s v="15-16th Century"/>
        <s v="13th Century"/>
        <s v="14th-15th Century"/>
        <s v="14th Century"/>
        <s v="Unknown"/>
        <s v="13-14th Century"/>
      </sharedItems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6" maxValue="1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016204" createdVersion="4" refreshedVersion="6" minRefreshableVersion="3" recordCount="205" xr:uid="{00000000-000A-0000-FFFF-FFFF04000000}">
  <cacheSource type="worksheet">
    <worksheetSource ref="K3:M208" sheet="List of Not Returned"/>
  </cacheSource>
  <cacheFields count="3">
    <cacheField name="Returned?" numFmtId="0">
      <sharedItems/>
    </cacheField>
    <cacheField name="Location in France" numFmtId="0">
      <sharedItems count="47">
        <s v="Paris"/>
        <s v="Museum, Grenoble"/>
        <s v="Museum, Dijon"/>
        <s v="Lost"/>
        <s v="Museum, Brussels"/>
        <s v="Palais de Saint-Cloud"/>
        <s v="Museum, Tours"/>
        <s v="Museum, Lyon"/>
        <s v="Museum, Nancy"/>
        <s v="Museum, Le Mans"/>
        <s v="Palais de Compiegne, Compiegne"/>
        <s v="St. Germain-des-Pres, Paris"/>
        <s v="Museum, Bordeaux"/>
        <s v="Notre-Dame, Paris"/>
        <s v="Museum, Rennes"/>
        <s v="Museum, Bagneres-de-Bigorre"/>
        <s v="Museum, Geneva"/>
        <s v="Museum, Angers"/>
        <s v="Museum, Aurillac"/>
        <s v="Museum, Rouen"/>
        <s v="Fontainebleau"/>
        <s v="Museum, Toulouse"/>
        <s v="L'assomption / Chapelle des Catechismes, Paris"/>
        <s v="Museum, Strasbourg"/>
        <s v="Museum, Chambery"/>
        <s v="Museum, Mayence"/>
        <s v="Museum, Saint-Quentin"/>
        <s v="Notre-Dame Paris"/>
        <s v="Museum, Perpignan"/>
        <s v="Museum, Clermont-Ferrand"/>
        <s v="Chateau de Maisons- Lafitte"/>
        <s v="St Philippe-du-Roule, Paris"/>
        <s v="Saint Jacques-du-Haut-Pas, Paris"/>
        <s v="Saint Sulpice, Paris"/>
        <s v="Ste Elizabeth, Paris"/>
        <s v="Museum, Montpellier"/>
        <s v="Museum, Marseille"/>
        <s v="Museum, Nantes"/>
        <s v="Saint Gervais, Paris"/>
        <s v="Museum, Caen"/>
        <s v="Saint-Germains-des-Pres, Paris"/>
        <s v="Museum Conde, Chantilly"/>
        <s v="Saint-Leu-Saint-Gilles, Paris"/>
        <s v="Museum, Lille"/>
        <s v="Museum, Epernay"/>
        <s v="Museum, Troyes"/>
        <s v="Versailles and Paris"/>
      </sharedItems>
    </cacheField>
    <cacheField name="Date in France" numFmtId="0">
      <sharedItems containsBlank="1" containsMixedTypes="1" containsNumber="1" containsInteger="1" minValue="1797" maxValue="1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0393518" createdVersion="4" refreshedVersion="6" minRefreshableVersion="3" recordCount="404" xr:uid="{00000000-000A-0000-FFFF-FFFF05000000}">
  <cacheSource type="worksheet">
    <worksheetSource ref="B3:G407" sheet="Main List of Works"/>
  </cacheSource>
  <cacheFields count="6">
    <cacheField name="Artist" numFmtId="0">
      <sharedItems count="150">
        <s v="After Schedone"/>
        <s v="Albani"/>
        <s v="Albertinelli"/>
        <s v="Alfani (Domenico di Paride)"/>
        <s v="Alfani (Orazio di Domenico)"/>
        <s v="Allegri (Pomponio)"/>
        <s v="Allori (Cristofono)"/>
        <s v="Alunno da Foligno"/>
        <s v="Andrea del Sarto"/>
        <s v="Andrea Mantegna"/>
        <s v="Andrea Sacchi"/>
        <s v="Badalocchio"/>
        <s v="Barocci"/>
        <s v="Bartolommeo Capponi"/>
        <s v="Beccafumi"/>
        <s v="Bellini"/>
        <s v="Bianchi Ferrari"/>
        <s v="Boltraffio/Beltraffio"/>
        <s v="Bonifazio de Pitati"/>
        <s v="Bordone"/>
        <s v="Boselli"/>
        <s v="Botticelli"/>
        <s v="Bramantino"/>
        <s v="Brea"/>
        <s v="Bronzino"/>
        <s v="Buonarroti (Michelangelo)"/>
        <s v="Burrini"/>
        <s v="Cairo, Francesco del"/>
        <s v="Cambiaso"/>
        <s v="Caravaggio"/>
        <s v="Carpaccio"/>
        <s v="Carracci (Agostino)"/>
        <s v="Carracci (Annibale)"/>
        <s v="Carracci (Ludovico)"/>
        <s v="Castagno"/>
        <s v="Castelli"/>
        <s v="Cavaliere delle Pomerance"/>
        <s v="Cavedone"/>
        <s v="Cimabue"/>
        <s v="Contarini"/>
        <s v="Corregio"/>
        <s v="Credi"/>
        <s v="Dolci"/>
        <s v="Domenichino"/>
        <s v="Dosso Dossi (Giovanni di Nicolo Luteri"/>
        <s v="Fasolo"/>
        <s v="Ferrari"/>
        <s v="Fiamminghino"/>
        <s v="Fra Angelico"/>
        <s v="Fra Bartolommeo "/>
        <s v="Fra Filippo Lippi"/>
        <s v="Gaddi"/>
        <s v="Garofalo (Benvenuto Tisi)"/>
        <s v="Gennaro"/>
        <s v="Gentile da Fabriano"/>
        <s v="Ghirlandaio, Benedetto"/>
        <s v="Ghirlandaio, Domenico"/>
        <s v="Ghisoni"/>
        <s v="Giorgione"/>
        <s v="Giotto di Bondone"/>
        <s v="Giovanni di San Giovanni"/>
        <s v="Giovanni-Andrea Donducci"/>
        <s v="Giovanni-Battista Casone"/>
        <s v="Giovanni-Battista Cima"/>
        <s v="Giovanni-Battista Paggi"/>
        <s v="Girolamo Bonini"/>
        <s v="Girolamo Muziano"/>
        <s v="Giulio Romano"/>
        <s v="Giuseppe Nogari"/>
        <s v="Gozzoli"/>
        <s v="Guercino"/>
        <s v="Guido Reni"/>
        <s v="Il Gentileschi"/>
        <s v="Il Soiaro (Bernardino Gatti)"/>
        <s v="Jacopo da Empoli"/>
        <s v="Jacopo da Ponte"/>
        <s v="Lanfranco"/>
        <s v="Lazzari (Donato Bramante)"/>
        <s v="Leonardo da Vinci"/>
        <s v="L'Ingegno D'Assisi"/>
        <s v="Lippi, Filippino"/>
        <s v="Lo Spagnuolo"/>
        <s v="Lodovico Cardi"/>
        <s v="Lodovico Lana"/>
        <s v="Lorenzo Fasolo"/>
        <s v="Lorenzo Sabbatini"/>
        <s v="Luini"/>
        <s v="Machiavelli, Zanobi de'"/>
        <s v="Manfredi"/>
        <s v="Marco da Oggiono"/>
        <s v="Mazone"/>
        <s v="Mazzola"/>
        <s v="Mazzolino"/>
        <s v="Michelangelo de Lucca"/>
        <s v="Moretto da Brescia"/>
        <s v="Moroni"/>
        <s v="Orcagna (Andrea di Cione) "/>
        <s v="Orsi da Novellara"/>
        <s v="Palma Vecchio"/>
        <s v="Panfilo Nuvolone"/>
        <s v="Parmigianino"/>
        <s v="Perugino"/>
        <s v="Pesellino"/>
        <s v="Piero di Lorenzo"/>
        <s v="Pintoricchio"/>
        <s v="Pisanello"/>
        <s v="Ponte, Jacopo da"/>
        <s v="Pontormo"/>
        <s v="Pordenone"/>
        <s v="Procaccini"/>
        <s v="Raibolini, Francesco"/>
        <s v="Raphael"/>
        <s v="Ricci"/>
        <s v="Rodolfo Grillandaio"/>
        <s v="Rondani"/>
        <s v="Rosa, Salvator"/>
        <s v="Rosselli, Cosimo"/>
        <s v="Rosselli, Matteo"/>
        <s v="Rosso, Giovambattista"/>
        <s v="Sacchi, Pier-Francesco"/>
        <s v="Schedone, Bartolommeo"/>
        <s v="School of Annibale Carracci"/>
        <s v="School of Bologna"/>
        <s v="School of Caravaggio"/>
        <s v="School of Correggio"/>
        <s v="School of Guercino"/>
        <s v="School of Guido Reni"/>
        <s v="School of Mazzola"/>
        <s v="School of Raphael"/>
        <s v="School of Vannucci"/>
        <s v="Sebastiano del Piombo"/>
        <s v="Simone di Martino"/>
        <s v="Sodoma"/>
        <s v="Spada, Lionello"/>
        <s v="Strozzi, Bernardo"/>
        <s v="Taddeo di Bartolo"/>
        <s v="Tiarini, Alessandro"/>
        <s v="Tintoretto"/>
        <s v="Titian"/>
        <s v="Tuccio, Andrea da"/>
        <s v="Turchi, Alessandro (l'Orbetto)"/>
        <s v="unknown"/>
        <s v="Vanni, Francesco"/>
        <s v="Vanni, Turino"/>
        <s v="Varotari, Alessandro"/>
        <s v="Vasallo, Antonio-Maria"/>
        <s v="Vasari"/>
        <s v="Venetian School"/>
        <s v="Veronese"/>
        <s v="Badalocchi" u="1"/>
      </sharedItems>
    </cacheField>
    <cacheField name="Artists Year" numFmtId="0">
      <sharedItems/>
    </cacheField>
    <cacheField name="Century" numFmtId="0">
      <sharedItems/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0509256" createdVersion="4" refreshedVersion="6" minRefreshableVersion="3" recordCount="404" xr:uid="{00000000-000A-0000-FFFF-FFFF06000000}">
  <cacheSource type="worksheet">
    <worksheetSource ref="D3:D407" sheet="Main List of Works"/>
  </cacheSource>
  <cacheFields count="1">
    <cacheField name="Century" numFmtId="0">
      <sharedItems count="10">
        <s v="16th Century"/>
        <s v="16-17th Century"/>
        <s v="15th Century"/>
        <s v="15-16th Century"/>
        <s v="17th Century"/>
        <s v="13th Century"/>
        <s v="14th-15th Century"/>
        <s v="14th Century"/>
        <s v="Unknown"/>
        <s v="13-14th Centu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0740741" createdVersion="4" refreshedVersion="6" minRefreshableVersion="3" recordCount="404" xr:uid="{00000000-000A-0000-FFFF-FFFF07000000}">
  <cacheSource type="worksheet">
    <worksheetSource ref="F3:L407" sheet="Main List of Works"/>
  </cacheSource>
  <cacheFields count="7">
    <cacheField name="Original Location Type" numFmtId="0">
      <sharedItems count="8">
        <s v="Church"/>
        <s v="Palace"/>
        <s v="Private Collection"/>
        <s v="Gallery"/>
        <s v="Unknown"/>
        <s v="Museum"/>
        <s v="Other"/>
        <s v="Academy"/>
      </sharedItems>
    </cacheField>
    <cacheField name="City" numFmtId="0">
      <sharedItems count="33">
        <s v="Rome"/>
        <s v="Bologna"/>
        <s v="Florence"/>
        <s v="Turin"/>
        <s v="Perugia"/>
        <s v="Parma"/>
        <s v="Foligno"/>
        <s v="Mantova"/>
        <s v="Verona"/>
        <s v="Modena"/>
        <s v="Vatican"/>
        <s v="Loreto"/>
        <s v="Pesaro"/>
        <s v="Genoa"/>
        <s v="Venice"/>
        <s v="Milan"/>
        <s v="Todi"/>
        <s v="Savona"/>
        <s v="Livorno"/>
        <s v="Cento"/>
        <s v="Piacenza"/>
        <s v="Levanto"/>
        <s v="Pisa"/>
        <s v="Chiavari"/>
        <s v="Fiesole"/>
        <s v="Prato"/>
        <s v="Spezia"/>
        <s v="Fano"/>
        <s v="Cremona"/>
        <s v="Close to Pisa"/>
        <s v="Close to Florence"/>
        <s v="Close to Perugia"/>
        <s v="Arezzo"/>
      </sharedItems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6" maxValue="1813"/>
    </cacheField>
    <cacheField name="Campaign" numFmtId="0">
      <sharedItems/>
    </cacheField>
    <cacheField name="Return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lly Hobbs" refreshedDate="42587.782640972226" createdVersion="4" refreshedVersion="6" minRefreshableVersion="3" recordCount="404" xr:uid="{00000000-000A-0000-FFFF-FFFF08000000}">
  <cacheSource type="worksheet">
    <worksheetSource ref="D3:L407" sheet="Main List of Works"/>
  </cacheSource>
  <cacheFields count="9">
    <cacheField name="Century" numFmtId="0">
      <sharedItems count="10">
        <s v="16th Century"/>
        <s v="16-17th Century"/>
        <s v="15th Century"/>
        <s v="15-16th Century"/>
        <s v="17th Century"/>
        <s v="13th Century"/>
        <s v="14th-15th Century"/>
        <s v="14th Century"/>
        <s v="Unknown"/>
        <s v="13-14th Century"/>
      </sharedItems>
    </cacheField>
    <cacheField name="Original Location" numFmtId="0">
      <sharedItems containsBlank="1"/>
    </cacheField>
    <cacheField name="Original Location Type" numFmtId="0">
      <sharedItems/>
    </cacheField>
    <cacheField name="City" numFmtId="0">
      <sharedItems/>
    </cacheField>
    <cacheField name="State" numFmtId="0">
      <sharedItems/>
    </cacheField>
    <cacheField name="Region " numFmtId="0">
      <sharedItems/>
    </cacheField>
    <cacheField name="Confiscation Date" numFmtId="0">
      <sharedItems containsMixedTypes="1" containsNumber="1" containsInteger="1" minValue="1796" maxValue="1813"/>
    </cacheField>
    <cacheField name="Campaign" numFmtId="0">
      <sharedItems count="3">
        <s v="2nd Campaign"/>
        <s v="1st Campaign"/>
        <s v="3rd Campaign"/>
      </sharedItems>
    </cacheField>
    <cacheField name="Return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">
  <r>
    <x v="0"/>
    <s v="Bologna"/>
    <s v="Papal "/>
    <s v="Papal State"/>
    <s v="2 July 1796"/>
    <s v="Yes"/>
    <m/>
    <m/>
    <n v="1815"/>
    <s v="Capitol Pinacoteca"/>
    <x v="0"/>
    <s v="Rom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2"/>
    <s v="Turin"/>
    <s v="Piedmont"/>
    <s v="Italian-Ruled"/>
    <s v="Feb/Mar 1799"/>
    <s v="Yes"/>
    <m/>
    <m/>
    <n v="1815"/>
    <s v="Pinacoteca"/>
    <x v="0"/>
    <s v="Turin"/>
  </r>
  <r>
    <x v="2"/>
    <s v="Turin"/>
    <s v="Piedmont"/>
    <s v="Italian-Ruled"/>
    <s v="Feb/Mar 1799"/>
    <s v="Yes"/>
    <m/>
    <m/>
    <n v="1815"/>
    <s v="Pinacoteca"/>
    <x v="0"/>
    <s v="Turin"/>
  </r>
  <r>
    <x v="2"/>
    <s v="Turin"/>
    <s v="Piedmont"/>
    <s v="Italian-Ruled"/>
    <s v="Feb/Mar 1799"/>
    <s v="Yes"/>
    <m/>
    <m/>
    <n v="1815"/>
    <s v="Pinacoteca"/>
    <x v="0"/>
    <s v="Turin"/>
  </r>
  <r>
    <x v="2"/>
    <s v="Turin"/>
    <s v="Piedmont"/>
    <s v="Italian-Ruled"/>
    <s v="Feb/Mar 1799"/>
    <s v="Yes"/>
    <m/>
    <m/>
    <n v="1815"/>
    <s v="Pinacoteca"/>
    <x v="0"/>
    <s v="Turin"/>
  </r>
  <r>
    <x v="0"/>
    <s v="Perugia"/>
    <s v="Papal "/>
    <s v="Papal State"/>
    <s v="20 Feb 1797"/>
    <s v="Yes"/>
    <m/>
    <m/>
    <n v="1815"/>
    <s v="Pinacoteca"/>
    <x v="0"/>
    <s v="Perugia"/>
  </r>
  <r>
    <x v="0"/>
    <s v="Parma"/>
    <s v="Parma"/>
    <s v="Italian-Ruled"/>
    <n v="1811"/>
    <s v="Yes"/>
    <m/>
    <m/>
    <n v="1815"/>
    <s v="Gallery"/>
    <x v="0"/>
    <s v="Parma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Foligno"/>
    <s v="Papal "/>
    <s v="Papal State"/>
    <n v="1811"/>
    <s v="Split"/>
    <s v="Predella in Paris"/>
    <s v="Feb 1814"/>
    <n v="1815"/>
    <s v="San Niccolo"/>
    <x v="2"/>
    <s v="Foligno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Verona"/>
    <s v="Lombard-Venetia"/>
    <s v="Foreign-Ruled"/>
    <s v="15 May 1797"/>
    <s v="Yes"/>
    <m/>
    <m/>
    <n v="1815"/>
    <s v="Saint Zenon"/>
    <x v="2"/>
    <s v="Verona"/>
  </r>
  <r>
    <x v="0"/>
    <s v="Verona"/>
    <s v="Lombard-Venetia"/>
    <s v="Foreign-Ruled"/>
    <s v="15 May 1797"/>
    <s v="Yes"/>
    <m/>
    <m/>
    <n v="1815"/>
    <s v="Saint Zenon"/>
    <x v="2"/>
    <s v="Verona"/>
  </r>
  <r>
    <x v="0"/>
    <s v="Verona"/>
    <s v="Lombard-Venetia"/>
    <s v="Foreign-Ruled"/>
    <s v="15 May 1797"/>
    <s v="Yes"/>
    <m/>
    <m/>
    <n v="1815"/>
    <s v="Saint Zenon"/>
    <x v="2"/>
    <s v="Verona"/>
  </r>
  <r>
    <x v="2"/>
    <s v="Modena"/>
    <s v="Modena"/>
    <s v="Italian-Ruled"/>
    <s v="22 May 1796"/>
    <s v="Yes"/>
    <m/>
    <m/>
    <n v="1815"/>
    <s v="Gallery"/>
    <x v="0"/>
    <s v="Modena"/>
  </r>
  <r>
    <x v="0"/>
    <s v="Rome"/>
    <s v="Papal "/>
    <s v="Papal State"/>
    <s v="6 May 1797"/>
    <s v="Yes"/>
    <m/>
    <m/>
    <n v="1815"/>
    <s v="Pinacoteca"/>
    <x v="0"/>
    <s v="Vatican"/>
  </r>
  <r>
    <x v="0"/>
    <s v="Vatican"/>
    <s v="Papal "/>
    <s v="Papal State"/>
    <s v="2 Apr 1797"/>
    <s v="Yes"/>
    <m/>
    <m/>
    <n v="1815"/>
    <s v="Pinacoteca"/>
    <x v="0"/>
    <s v="Vatican"/>
  </r>
  <r>
    <x v="0"/>
    <s v="Parma"/>
    <s v="Parma"/>
    <s v="Italian-Ruled"/>
    <n v="1811"/>
    <s v="Yes"/>
    <m/>
    <m/>
    <n v="1815"/>
    <s v="Gallery"/>
    <x v="0"/>
    <s v="Parma"/>
  </r>
  <r>
    <x v="0"/>
    <s v="Parma"/>
    <s v="Parma"/>
    <s v="Italian-Ruled"/>
    <s v="3 May 1803"/>
    <s v="Yes"/>
    <m/>
    <m/>
    <n v="1815"/>
    <s v="Gallery"/>
    <x v="0"/>
    <s v="Parma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Loreto"/>
    <s v="Papal "/>
    <s v="Papal State"/>
    <s v="13 Feb 1797"/>
    <s v="Yes"/>
    <m/>
    <m/>
    <n v="1815"/>
    <s v="Pinacoteca"/>
    <x v="0"/>
    <s v="Vatican"/>
  </r>
  <r>
    <x v="0"/>
    <s v="Perugia"/>
    <s v="Papal "/>
    <s v="Papal State"/>
    <s v="24 Feb 1797"/>
    <s v="Yes"/>
    <m/>
    <m/>
    <n v="1815"/>
    <s v="Cathedral"/>
    <x v="2"/>
    <s v="Perugia"/>
  </r>
  <r>
    <x v="0"/>
    <s v="Pesaro"/>
    <s v="Papal "/>
    <s v="Papal State"/>
    <n v="1797"/>
    <s v="Yes"/>
    <m/>
    <m/>
    <n v="1815"/>
    <s v="Pinacoteca"/>
    <x v="0"/>
    <s v="Vatican"/>
  </r>
  <r>
    <x v="0"/>
    <s v="Genoa"/>
    <s v="Piedmont"/>
    <s v="Italian-Ruled"/>
    <n v="1811"/>
    <s v="Yes/Lost"/>
    <m/>
    <m/>
    <n v="1815"/>
    <s v="Disappeared"/>
    <x v="3"/>
    <s v="Lost"/>
  </r>
  <r>
    <x v="0"/>
    <s v="Pesaro"/>
    <s v="Papal "/>
    <s v="Papal State"/>
    <n v="1797"/>
    <s v="Yes"/>
    <m/>
    <m/>
    <n v="1815"/>
    <s v="Pinacoteca"/>
    <x v="0"/>
    <s v="Vatican"/>
  </r>
  <r>
    <x v="0"/>
    <s v="Venice"/>
    <s v="Lombard-Venetia"/>
    <s v="Foreign-Ruled"/>
    <s v="11 Sept 1797"/>
    <s v="Yes"/>
    <m/>
    <m/>
    <n v="1815"/>
    <s v="St. Zachary"/>
    <x v="2"/>
    <s v="Venice"/>
  </r>
  <r>
    <x v="2"/>
    <s v="Milan"/>
    <s v="Lombard-Venetia"/>
    <s v="Foreign-Ruled"/>
    <n v="1812"/>
    <s v="Exchanged"/>
    <s v="Paris"/>
    <s v="Nov 1812"/>
    <m/>
    <m/>
    <x v="3"/>
    <m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Venice"/>
    <s v="Lombard-Venetia"/>
    <s v="Foreign-Ruled"/>
    <s v="11 Sept 1797"/>
    <s v="Yes"/>
    <m/>
    <m/>
    <n v="1815"/>
    <s v="Academy"/>
    <x v="4"/>
    <s v="Venice"/>
  </r>
  <r>
    <x v="0"/>
    <s v="Todi"/>
    <s v="Papal "/>
    <s v="Papal State"/>
    <n v="1811"/>
    <s v="Yes/Lost"/>
    <m/>
    <m/>
    <n v="1815"/>
    <s v="Disappeared"/>
    <x v="3"/>
    <s v="Lost"/>
  </r>
  <r>
    <x v="0"/>
    <s v="Savona"/>
    <s v="Piedmont"/>
    <s v="Italian-Ruled"/>
    <n v="1811"/>
    <s v="Yes"/>
    <m/>
    <m/>
    <n v="1815"/>
    <s v="Cathedral"/>
    <x v="2"/>
    <s v="Savona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Genoa"/>
    <s v="Piedmont"/>
    <s v="Italian-Ruled"/>
    <n v="1811"/>
    <s v="Yes/Lost"/>
    <m/>
    <m/>
    <n v="1815"/>
    <s v="Disappeared"/>
    <x v="3"/>
    <s v="Lost"/>
  </r>
  <r>
    <x v="0"/>
    <s v="Rome"/>
    <s v="Papal "/>
    <s v="Papal State"/>
    <s v="3 Apr 1797"/>
    <s v="Yes"/>
    <m/>
    <m/>
    <n v="1815"/>
    <s v="Pinacoteca"/>
    <x v="0"/>
    <s v="Vatican"/>
  </r>
  <r>
    <x v="2"/>
    <s v="Milan"/>
    <s v="Lombard-Venetia"/>
    <s v="Foreign-Ruled"/>
    <n v="1812"/>
    <s v="Exchanged"/>
    <s v="Paris"/>
    <s v="Nov 1812"/>
    <m/>
    <m/>
    <x v="3"/>
    <m/>
  </r>
  <r>
    <x v="0"/>
    <s v="Bologna"/>
    <s v="Papal "/>
    <s v="Papal State"/>
    <s v="2 July 1796"/>
    <s v="Yes"/>
    <m/>
    <m/>
    <n v="1815"/>
    <s v="Pinacoteca"/>
    <x v="0"/>
    <s v="Bologna"/>
  </r>
  <r>
    <x v="0"/>
    <s v="Bologna"/>
    <s v="Papal "/>
    <s v="Papal State"/>
    <s v="2 July 1796"/>
    <s v="Yes"/>
    <m/>
    <m/>
    <n v="1815"/>
    <s v="Pinacoteca"/>
    <x v="0"/>
    <s v="Bologna"/>
  </r>
  <r>
    <x v="0"/>
    <s v="Parma"/>
    <s v="Parma"/>
    <s v="Italian-Ruled"/>
    <s v="May 1796"/>
    <s v="Yes"/>
    <m/>
    <m/>
    <n v="1815"/>
    <s v="Gallery"/>
    <x v="0"/>
    <s v="Parma"/>
  </r>
  <r>
    <x v="0"/>
    <s v="Bologna"/>
    <s v="Papal "/>
    <s v="Papal State"/>
    <s v="2 July 1796"/>
    <s v="Yes"/>
    <m/>
    <m/>
    <n v="1815"/>
    <s v="Pinacoteca"/>
    <x v="0"/>
    <s v="Bologna"/>
  </r>
  <r>
    <x v="2"/>
    <s v="Modena"/>
    <s v="Modena"/>
    <s v="Italian-Ruled"/>
    <s v="25 Oct 1796"/>
    <s v="Yes"/>
    <m/>
    <m/>
    <n v="1815"/>
    <s v="Gallery"/>
    <x v="0"/>
    <s v="Modena"/>
  </r>
  <r>
    <x v="2"/>
    <s v="Modena"/>
    <s v="Modena"/>
    <s v="Italian-Ruled"/>
    <s v="25 Oct 1796"/>
    <s v="Yes"/>
    <m/>
    <m/>
    <n v="1815"/>
    <s v="Gallery"/>
    <x v="0"/>
    <s v="Modena"/>
  </r>
  <r>
    <x v="2"/>
    <s v="Modena"/>
    <s v="Modena"/>
    <s v="Italian-Ruled"/>
    <s v="25 Oct 1796"/>
    <s v="Yes"/>
    <m/>
    <m/>
    <n v="1815"/>
    <s v="Gallery"/>
    <x v="0"/>
    <s v="Modena"/>
  </r>
  <r>
    <x v="2"/>
    <s v="Modena"/>
    <s v="Modena"/>
    <s v="Italian-Ruled"/>
    <s v="25 Oct 1796"/>
    <s v="Yes"/>
    <m/>
    <m/>
    <n v="1815"/>
    <s v="Gallery"/>
    <x v="0"/>
    <s v="Modena"/>
  </r>
  <r>
    <x v="0"/>
    <s v="Parma"/>
    <s v="Parma"/>
    <s v="Italian-Ruled"/>
    <s v="May 1796"/>
    <s v="Yes"/>
    <m/>
    <m/>
    <n v="1815"/>
    <s v="Gallery"/>
    <x v="0"/>
    <s v="Parma"/>
  </r>
  <r>
    <x v="0"/>
    <s v="Bologna"/>
    <s v="Papal "/>
    <s v="Papal State"/>
    <s v="2 July 1796"/>
    <s v="Yes"/>
    <m/>
    <m/>
    <n v="1815"/>
    <s v="Pinacoteca"/>
    <x v="0"/>
    <s v="Bologna"/>
  </r>
  <r>
    <x v="0"/>
    <s v="Cento"/>
    <s v="Papal "/>
    <s v="Papal State"/>
    <s v="7 July 1796"/>
    <s v="Yes"/>
    <m/>
    <m/>
    <n v="1815"/>
    <m/>
    <x v="3"/>
    <s v="Cento"/>
  </r>
  <r>
    <x v="0"/>
    <s v="Piacenza"/>
    <s v="Parma"/>
    <s v="Italian-Ruled"/>
    <s v="May 1796"/>
    <s v="Yes"/>
    <m/>
    <m/>
    <n v="1815"/>
    <s v="Gallery"/>
    <x v="0"/>
    <s v="Parma"/>
  </r>
  <r>
    <x v="0"/>
    <s v="Piacenza"/>
    <s v="Parma"/>
    <s v="Italian-Ruled"/>
    <s v="May 1796"/>
    <s v="Yes"/>
    <m/>
    <m/>
    <n v="1815"/>
    <s v="Gallery"/>
    <x v="0"/>
    <s v="Parma"/>
  </r>
  <r>
    <x v="0"/>
    <s v="Levanto"/>
    <s v="Piedmont"/>
    <s v="Italian-Ruled"/>
    <n v="1811"/>
    <s v="Yes/Lost"/>
    <m/>
    <m/>
    <n v="1815"/>
    <s v="Disappeared"/>
    <x v="3"/>
    <s v="Lost"/>
  </r>
  <r>
    <x v="0"/>
    <s v="Genoa"/>
    <s v="Piedmont"/>
    <s v="Italian-Ruled"/>
    <n v="1811"/>
    <s v="Yes/Lost"/>
    <m/>
    <m/>
    <n v="1815"/>
    <s v="Disappeared"/>
    <x v="3"/>
    <s v="Lost"/>
  </r>
  <r>
    <x v="2"/>
    <s v="Modena"/>
    <s v="Modena"/>
    <s v="Italian-Ruled"/>
    <s v="25 Oct 1796"/>
    <s v="Yes"/>
    <m/>
    <m/>
    <n v="1815"/>
    <s v="Gallery"/>
    <x v="0"/>
    <s v="Modena"/>
  </r>
  <r>
    <x v="0"/>
    <s v="Bologna"/>
    <s v="Papal "/>
    <s v="Papal State"/>
    <s v="2 July 1796"/>
    <s v="Yes"/>
    <m/>
    <m/>
    <n v="1815"/>
    <s v="Pinacoteca"/>
    <x v="0"/>
    <s v="Bologna"/>
  </r>
  <r>
    <x v="1"/>
    <s v="Venice"/>
    <s v="Lombard-Venetia"/>
    <s v="Foreign-Ruled"/>
    <s v="11 Sept 1797"/>
    <s v="Yes"/>
    <m/>
    <m/>
    <n v="1815"/>
    <s v="Doge Palace"/>
    <x v="1"/>
    <s v="Venice"/>
  </r>
  <r>
    <x v="3"/>
    <s v="Parma"/>
    <s v="Parma"/>
    <s v="Italian-Ruled"/>
    <s v="May 1796"/>
    <s v="Yes"/>
    <m/>
    <m/>
    <n v="1815"/>
    <s v="Gallery"/>
    <x v="0"/>
    <s v="Parma"/>
  </r>
  <r>
    <x v="1"/>
    <s v="Florence"/>
    <s v="Tuscany"/>
    <s v="Italian-Ruled"/>
    <s v="Mar/Apr 1799"/>
    <s v="Yes"/>
    <m/>
    <m/>
    <n v="1815"/>
    <s v="Pitti Palace"/>
    <x v="1"/>
    <s v="Florence"/>
  </r>
  <r>
    <x v="4"/>
    <s v="Parma"/>
    <s v="Parma"/>
    <s v="Italian-Ruled"/>
    <s v="May 1796"/>
    <s v="Yes"/>
    <m/>
    <m/>
    <n v="1815"/>
    <s v="Gallery"/>
    <x v="0"/>
    <s v="Parma"/>
  </r>
  <r>
    <x v="4"/>
    <s v="Parma"/>
    <s v="Parma"/>
    <s v="Italian-Ruled"/>
    <s v="May 1796"/>
    <s v="Yes"/>
    <m/>
    <m/>
    <n v="1815"/>
    <s v="Gallery"/>
    <x v="0"/>
    <s v="Parma"/>
  </r>
  <r>
    <x v="4"/>
    <s v="Parma"/>
    <s v="Parma"/>
    <s v="Italian-Ruled"/>
    <s v="May 1796"/>
    <s v="Yes"/>
    <m/>
    <m/>
    <n v="1815"/>
    <s v="Gallery"/>
    <x v="0"/>
    <s v="Parma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Bologna"/>
    <s v="Papal "/>
    <s v="Papal State"/>
    <s v="2 July 1796"/>
    <s v="Yes"/>
    <m/>
    <m/>
    <n v="1815"/>
    <s v="Pinacoteca"/>
    <x v="0"/>
    <s v="Bologna"/>
  </r>
  <r>
    <x v="0"/>
    <s v="Bologna"/>
    <s v="Papal "/>
    <s v="Papal State"/>
    <s v="2 July 1796"/>
    <s v="Yes"/>
    <m/>
    <m/>
    <n v="1815"/>
    <s v="Pinacoteca"/>
    <x v="0"/>
    <s v="Bologna"/>
  </r>
  <r>
    <x v="0"/>
    <s v="Rome"/>
    <s v="Papal "/>
    <s v="Papal State"/>
    <s v="1 Apr 1797"/>
    <s v="Yes"/>
    <m/>
    <m/>
    <n v="1815"/>
    <s v="Pinacoteca"/>
    <x v="0"/>
    <s v="Vatican"/>
  </r>
  <r>
    <x v="2"/>
    <s v="Modena"/>
    <s v="Modena"/>
    <s v="Italian-Ruled"/>
    <s v="22 May 1796"/>
    <s v="Yes"/>
    <m/>
    <m/>
    <n v="1815"/>
    <s v="Gallery"/>
    <x v="0"/>
    <s v="Modena"/>
  </r>
  <r>
    <x v="0"/>
    <s v="Parma"/>
    <s v="Parma"/>
    <s v="Italian-Ruled"/>
    <s v="3 May 1803"/>
    <s v="Yes"/>
    <m/>
    <m/>
    <n v="1815"/>
    <s v="Gallery"/>
    <x v="0"/>
    <s v="Parma"/>
  </r>
  <r>
    <x v="0"/>
    <s v="Perugia"/>
    <s v="Papal "/>
    <s v="Papal State"/>
    <n v="1811"/>
    <s v="Yes"/>
    <m/>
    <m/>
    <n v="1815"/>
    <s v="Pinacoteca"/>
    <x v="0"/>
    <s v="Rom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2"/>
    <s v="Modena"/>
    <s v="Modena"/>
    <s v="Italian-Ruled"/>
    <s v="22 May 1796"/>
    <s v="Yes"/>
    <m/>
    <m/>
    <n v="1815"/>
    <s v="Gallery"/>
    <x v="0"/>
    <s v="Modena"/>
  </r>
  <r>
    <x v="2"/>
    <s v="Turin"/>
    <s v="Piedmont"/>
    <s v="Italian-Ruled"/>
    <n v="1801"/>
    <s v="Yes"/>
    <m/>
    <m/>
    <n v="1815"/>
    <s v="Pinacoteca"/>
    <x v="0"/>
    <s v="Turin"/>
  </r>
  <r>
    <x v="2"/>
    <s v="Rome"/>
    <s v="Papal "/>
    <s v="Papal State"/>
    <s v="6 May 1797"/>
    <s v="Yes"/>
    <m/>
    <m/>
    <n v="1815"/>
    <s v="Capitol Pinacoteca"/>
    <x v="0"/>
    <s v="Rome"/>
  </r>
  <r>
    <x v="2"/>
    <s v="Modena"/>
    <s v="Modena"/>
    <s v="Italian-Ruled"/>
    <s v="25 Oct 1796"/>
    <s v="Yes/Lost"/>
    <m/>
    <m/>
    <n v="1815"/>
    <s v="Disappeared"/>
    <x v="3"/>
    <s v="Lost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Spezia"/>
    <s v="Piedmont"/>
    <s v="Italian-Ruled"/>
    <n v="1811"/>
    <s v="Yes/Lost"/>
    <m/>
    <m/>
    <n v="1815"/>
    <s v="Disappeared"/>
    <x v="3"/>
    <s v="Lost"/>
  </r>
  <r>
    <x v="0"/>
    <s v="Parma"/>
    <s v="Parma"/>
    <s v="Italian-Ruled"/>
    <s v="3 May 1803"/>
    <s v="Yes"/>
    <m/>
    <m/>
    <n v="1815"/>
    <s v="Gallery"/>
    <x v="0"/>
    <s v="Parma"/>
  </r>
  <r>
    <x v="0"/>
    <s v="Genoa"/>
    <s v="Piedmont"/>
    <s v="Italian-Ruled"/>
    <n v="1811"/>
    <s v="Yes"/>
    <m/>
    <m/>
    <n v="1815"/>
    <s v="S Francesco di Paulo (deleted)"/>
    <x v="2"/>
    <s v="Genoa"/>
  </r>
  <r>
    <x v="2"/>
    <s v="Modena"/>
    <s v="Modena"/>
    <s v="Italian-Ruled"/>
    <s v="25 Oct 1796"/>
    <s v="Yes/Lost"/>
    <m/>
    <m/>
    <n v="1815"/>
    <s v="Disappeared"/>
    <x v="3"/>
    <s v="Lost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Genoa"/>
    <s v="Piedmont"/>
    <s v="Italian-Ruled"/>
    <s v="Apr 1812"/>
    <s v="Yes"/>
    <m/>
    <m/>
    <n v="1815"/>
    <s v="St Etienne"/>
    <x v="2"/>
    <s v="Genoa"/>
  </r>
  <r>
    <x v="0"/>
    <s v="Bologna"/>
    <s v="Papal "/>
    <s v="Papal State"/>
    <s v="2 July 1796"/>
    <s v="Yes"/>
    <m/>
    <m/>
    <n v="1815"/>
    <s v="Pinacoteca"/>
    <x v="0"/>
    <s v="Bologna"/>
  </r>
  <r>
    <x v="0"/>
    <s v="Bologna"/>
    <s v="Papal "/>
    <s v="Papal State"/>
    <s v="2 July 1796"/>
    <s v="Yes"/>
    <m/>
    <m/>
    <n v="1815"/>
    <s v="Pinacoteca"/>
    <x v="0"/>
    <s v="Bologna"/>
  </r>
  <r>
    <x v="0"/>
    <s v="Cento"/>
    <s v="Papal "/>
    <s v="Papal State"/>
    <s v="7 July 1796"/>
    <s v="Yes"/>
    <m/>
    <m/>
    <n v="1815"/>
    <m/>
    <x v="3"/>
    <s v="Cento"/>
  </r>
  <r>
    <x v="0"/>
    <s v="Cento"/>
    <s v="Papal "/>
    <s v="Papal State"/>
    <s v="7 July 1796"/>
    <s v="Yes"/>
    <m/>
    <m/>
    <n v="1815"/>
    <m/>
    <x v="3"/>
    <s v="Cento"/>
  </r>
  <r>
    <x v="0"/>
    <s v="Cento"/>
    <s v="Papal "/>
    <s v="Papal State"/>
    <s v="7 July 1796"/>
    <s v="Yes"/>
    <m/>
    <m/>
    <n v="1815"/>
    <m/>
    <x v="3"/>
    <s v="Cento"/>
  </r>
  <r>
    <x v="0"/>
    <s v="Cento"/>
    <s v="Papal "/>
    <s v="Papal State"/>
    <s v="7 July 1796"/>
    <s v="Yes"/>
    <m/>
    <m/>
    <n v="1815"/>
    <m/>
    <x v="3"/>
    <s v="Cento"/>
  </r>
  <r>
    <x v="0"/>
    <s v="Cento"/>
    <s v="Papal "/>
    <s v="Papal State"/>
    <s v="7 July 1796"/>
    <s v="Yes"/>
    <m/>
    <m/>
    <n v="1815"/>
    <m/>
    <x v="3"/>
    <s v="Cento"/>
  </r>
  <r>
    <x v="0"/>
    <s v="Parma"/>
    <s v="Parma"/>
    <s v="Italian-Ruled"/>
    <s v="3 May 1803"/>
    <s v="Yes"/>
    <m/>
    <m/>
    <n v="1815"/>
    <s v="Gallery"/>
    <x v="0"/>
    <s v="Parma"/>
  </r>
  <r>
    <x v="2"/>
    <s v="Modena"/>
    <s v="Modena"/>
    <s v="Italian-Ruled"/>
    <s v="22 May 1796"/>
    <s v="Yes"/>
    <m/>
    <m/>
    <n v="1815"/>
    <s v="Gallery"/>
    <x v="0"/>
    <s v="Modena"/>
  </r>
  <r>
    <x v="2"/>
    <s v="Modena"/>
    <s v="Modena"/>
    <s v="Italian-Ruled"/>
    <s v="22 May 1796"/>
    <s v="Yes"/>
    <m/>
    <m/>
    <n v="1815"/>
    <s v="Gallery"/>
    <x v="0"/>
    <s v="Modena"/>
  </r>
  <r>
    <x v="2"/>
    <s v="Modena"/>
    <s v="Modena"/>
    <s v="Italian-Ruled"/>
    <s v="22 May 1796"/>
    <s v="Yes"/>
    <m/>
    <m/>
    <n v="1815"/>
    <s v="Gallery"/>
    <x v="0"/>
    <s v="Modena"/>
  </r>
  <r>
    <x v="2"/>
    <s v="Modena"/>
    <s v="Modena"/>
    <s v="Italian-Ruled"/>
    <s v="25 Oct 1796"/>
    <s v="Yes"/>
    <m/>
    <m/>
    <n v="1815"/>
    <s v="Gallery"/>
    <x v="0"/>
    <s v="Modena"/>
  </r>
  <r>
    <x v="0"/>
    <s v="Rome"/>
    <s v="Papal "/>
    <s v="Papal State"/>
    <s v="1 Apr 1797"/>
    <s v="Yes"/>
    <m/>
    <m/>
    <n v="1815"/>
    <s v="Pinacoteca"/>
    <x v="0"/>
    <s v="Rome (capitol)"/>
  </r>
  <r>
    <x v="0"/>
    <s v="Rome"/>
    <s v="Papal "/>
    <s v="Papal State"/>
    <s v="5 May 1797"/>
    <s v="Yes"/>
    <m/>
    <m/>
    <n v="1815"/>
    <s v="Pinacoteca"/>
    <x v="0"/>
    <s v="Vatican"/>
  </r>
  <r>
    <x v="0"/>
    <s v="Bologna"/>
    <s v="Papal "/>
    <s v="Papal State"/>
    <s v="2 July 1796"/>
    <s v="Yes"/>
    <m/>
    <m/>
    <n v="1815"/>
    <s v="Pinacoteca"/>
    <x v="0"/>
    <s v="Bologna"/>
  </r>
  <r>
    <x v="0"/>
    <s v="Bologna"/>
    <s v="Papal "/>
    <s v="Papal State"/>
    <s v="2 July 1796"/>
    <s v="Yes"/>
    <m/>
    <m/>
    <n v="1815"/>
    <s v="Pinacoteca"/>
    <x v="0"/>
    <s v="Bologna"/>
  </r>
  <r>
    <x v="2"/>
    <s v="Modena"/>
    <s v="Modena"/>
    <s v="Italian-Ruled"/>
    <s v="22 May 1796"/>
    <s v="Yes"/>
    <m/>
    <m/>
    <n v="1815"/>
    <s v="Gallery"/>
    <x v="0"/>
    <s v="Modena"/>
  </r>
  <r>
    <x v="2"/>
    <s v="Modena"/>
    <s v="Modena"/>
    <s v="Italian-Ruled"/>
    <s v="25 Oct 1796"/>
    <s v="Yes/Lost"/>
    <m/>
    <m/>
    <n v="1815"/>
    <s v="Disappeared"/>
    <x v="3"/>
    <s v="Lost"/>
  </r>
  <r>
    <x v="2"/>
    <s v="Turin"/>
    <s v="Piedmont"/>
    <s v="Italian-Ruled"/>
    <s v="Feb/Mar 1799"/>
    <s v="Yes"/>
    <m/>
    <m/>
    <n v="1815"/>
    <s v="Pinacoteca"/>
    <x v="0"/>
    <s v="Turin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Pesaro"/>
    <s v="Papal "/>
    <s v="Papal State"/>
    <n v="1797"/>
    <s v="Yes"/>
    <m/>
    <m/>
    <n v="1815"/>
    <s v="Pinacoteca"/>
    <x v="0"/>
    <s v="Vatican"/>
  </r>
  <r>
    <x v="2"/>
    <s v="Rome"/>
    <s v="Papal "/>
    <s v="Papal State"/>
    <s v="5 May 1797"/>
    <s v="Yes"/>
    <m/>
    <m/>
    <n v="1815"/>
    <s v="Capitol Pinacoteca"/>
    <x v="0"/>
    <s v="Rome"/>
  </r>
  <r>
    <x v="0"/>
    <s v="Vatican"/>
    <s v="Papal "/>
    <s v="Papal State"/>
    <s v="4 May 1797"/>
    <s v="Yes"/>
    <m/>
    <m/>
    <n v="1815"/>
    <s v="Pinacoteca"/>
    <x v="0"/>
    <s v="Vatican"/>
  </r>
  <r>
    <x v="2"/>
    <s v="Turin"/>
    <s v="Piedmont"/>
    <s v="Italian-Ruled"/>
    <s v="Feb/Mar 1799"/>
    <s v="Yes"/>
    <m/>
    <m/>
    <n v="1815"/>
    <s v="Pinacoteca"/>
    <x v="0"/>
    <s v="Turin"/>
  </r>
  <r>
    <x v="0"/>
    <s v="Cremona"/>
    <s v="Lombard-Venetia"/>
    <s v="Foreign-Ruled"/>
    <s v="5 June 1796"/>
    <s v="Yes"/>
    <m/>
    <m/>
    <n v="1815"/>
    <s v="St Peter"/>
    <x v="2"/>
    <s v="Cremona"/>
  </r>
  <r>
    <x v="0"/>
    <s v="Venice"/>
    <s v="Lombard-Venetia"/>
    <s v="Foreign-Ruled"/>
    <s v="11 Sept 1797"/>
    <s v="Yes"/>
    <m/>
    <m/>
    <n v="1815"/>
    <s v="Academy"/>
    <x v="4"/>
    <s v="Venice"/>
  </r>
  <r>
    <x v="0"/>
    <s v="Parma"/>
    <s v="Parma"/>
    <s v="Italian-Ruled"/>
    <s v="3 May 1803"/>
    <s v="Yes"/>
    <m/>
    <m/>
    <n v="1815"/>
    <s v="Gallery"/>
    <x v="0"/>
    <s v="Parma"/>
  </r>
  <r>
    <x v="2"/>
    <s v="Turin"/>
    <s v="Piedmont"/>
    <s v="Italian-Ruled"/>
    <s v="Feb/Mar 1799"/>
    <s v="Yes"/>
    <m/>
    <m/>
    <n v="1815"/>
    <s v="Pinacoteca"/>
    <x v="0"/>
    <s v="Turin"/>
  </r>
  <r>
    <x v="0"/>
    <s v="Genoa"/>
    <s v="Piedmont"/>
    <s v="Italian-Ruled"/>
    <n v="1811"/>
    <s v="Yes"/>
    <m/>
    <m/>
    <n v="1815"/>
    <s v="Palazzo Bianco"/>
    <x v="1"/>
    <s v="Genoa"/>
  </r>
  <r>
    <x v="0"/>
    <s v="Parma"/>
    <s v="Parma"/>
    <s v="Italian-Ruled"/>
    <s v="3 May 1803"/>
    <s v="Yes"/>
    <m/>
    <m/>
    <n v="1815"/>
    <s v="Gallery"/>
    <x v="0"/>
    <s v="Parma"/>
  </r>
  <r>
    <x v="1"/>
    <s v="Florence"/>
    <s v="Tuscany"/>
    <s v="Italian-Ruled"/>
    <s v="Mar/Apr 1799"/>
    <s v="Yes"/>
    <m/>
    <m/>
    <n v="1815"/>
    <s v="Pitti Palace"/>
    <x v="1"/>
    <s v="Florence"/>
  </r>
  <r>
    <x v="2"/>
    <s v="Modena"/>
    <s v="Modena"/>
    <s v="Italian-Ruled"/>
    <s v="25 Oct 1796"/>
    <s v="Yes"/>
    <m/>
    <m/>
    <n v="1815"/>
    <s v="Gallery"/>
    <x v="0"/>
    <s v="Modena"/>
  </r>
  <r>
    <x v="2"/>
    <s v="Modena"/>
    <s v="Modena"/>
    <s v="Italian-Ruled"/>
    <s v="22 May 1796"/>
    <s v="Yes"/>
    <m/>
    <m/>
    <n v="1815"/>
    <s v="Gallery"/>
    <x v="0"/>
    <s v="Modena"/>
  </r>
  <r>
    <x v="5"/>
    <s v="Milan"/>
    <s v="Lombard-Venetia"/>
    <s v="Foreign-Ruled"/>
    <s v="24 May 1796"/>
    <s v="Yes"/>
    <m/>
    <m/>
    <n v="1815"/>
    <s v="Ambrosian Library"/>
    <x v="5"/>
    <s v="Milan"/>
  </r>
  <r>
    <x v="5"/>
    <s v="Milan"/>
    <s v="Lombard-Venetia"/>
    <s v="Foreign-Ruled"/>
    <s v="25 June 1796"/>
    <s v="Yes"/>
    <m/>
    <m/>
    <n v="1815"/>
    <s v="Ambrosian Library"/>
    <x v="5"/>
    <s v="Milan"/>
  </r>
  <r>
    <x v="2"/>
    <s v="Milan"/>
    <s v="Lombard-Venetia"/>
    <s v="Foreign-Ruled"/>
    <n v="1812"/>
    <s v="Exchanged"/>
    <s v="Paris"/>
    <s v="Nov 1812"/>
    <m/>
    <m/>
    <x v="3"/>
    <m/>
  </r>
  <r>
    <x v="0"/>
    <s v="Parma"/>
    <s v="Parma"/>
    <s v="Italian-Ruled"/>
    <s v="3 May 1803"/>
    <s v="Yes"/>
    <m/>
    <m/>
    <n v="1815"/>
    <s v="Gallery"/>
    <x v="0"/>
    <s v="Parma"/>
  </r>
  <r>
    <x v="3"/>
    <s v="Parma"/>
    <s v="Parma"/>
    <s v="Italian-Ruled"/>
    <s v="May 1796"/>
    <s v="Yes"/>
    <m/>
    <m/>
    <n v="1815"/>
    <s v="Gallery"/>
    <x v="0"/>
    <s v="Parma"/>
  </r>
  <r>
    <x v="0"/>
    <s v="Parma"/>
    <s v="Parma"/>
    <s v="Italian-Ruled"/>
    <s v="3 May 1803"/>
    <s v="Yes"/>
    <m/>
    <m/>
    <n v="1815"/>
    <s v="Gallery"/>
    <x v="0"/>
    <s v="Parma"/>
  </r>
  <r>
    <x v="4"/>
    <s v="Parma"/>
    <s v="Parma"/>
    <s v="Italian-Ruled"/>
    <s v="3 May 1803"/>
    <s v="Yes"/>
    <m/>
    <m/>
    <n v="1815"/>
    <s v="Gallery"/>
    <x v="0"/>
    <s v="Parma"/>
  </r>
  <r>
    <x v="2"/>
    <s v="Milan"/>
    <s v="Lombard-Venetia"/>
    <s v="Foreign-Ruled"/>
    <n v="1812"/>
    <s v="Exchanged"/>
    <s v="Paris"/>
    <s v="Nov 1812"/>
    <m/>
    <m/>
    <x v="3"/>
    <m/>
  </r>
  <r>
    <x v="2"/>
    <s v="Milan"/>
    <s v="Lombard-Venetia"/>
    <s v="Foreign-Ruled"/>
    <n v="1812"/>
    <s v="Exchanged"/>
    <s v="Paris"/>
    <s v="Nov 1812"/>
    <m/>
    <m/>
    <x v="3"/>
    <m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Parma"/>
    <s v="Parma"/>
    <s v="Italian-Ruled"/>
    <s v="May 1796"/>
    <s v="Yes"/>
    <m/>
    <m/>
    <n v="1815"/>
    <s v="Gallery"/>
    <x v="0"/>
    <s v="Parma"/>
  </r>
  <r>
    <x v="0"/>
    <s v="Parma"/>
    <s v="Parma"/>
    <s v="Italian-Ruled"/>
    <s v="3 May 1803"/>
    <s v="Yes"/>
    <m/>
    <m/>
    <n v="1815"/>
    <s v="Gallery"/>
    <x v="0"/>
    <s v="Parma"/>
  </r>
  <r>
    <x v="0"/>
    <s v="Bologna"/>
    <s v="Papal "/>
    <s v="Papal State"/>
    <s v="2 July 1796"/>
    <s v="Yes"/>
    <m/>
    <m/>
    <n v="1815"/>
    <s v="Pinacoteca"/>
    <x v="0"/>
    <s v="Bologna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Bologna"/>
    <s v="Papal "/>
    <s v="Papal State"/>
    <s v="2 July 1796"/>
    <s v="Yes"/>
    <m/>
    <m/>
    <n v="1815"/>
    <s v="Pinacoteca"/>
    <x v="0"/>
    <s v="Bologna"/>
  </r>
  <r>
    <x v="0"/>
    <s v="Cremona"/>
    <s v="Lombard-Venetia"/>
    <s v="Foreign-Ruled"/>
    <s v="5 June 1796"/>
    <s v="Yes"/>
    <m/>
    <m/>
    <n v="1815"/>
    <s v="St Augustin"/>
    <x v="2"/>
    <s v="Cremona"/>
  </r>
  <r>
    <x v="0"/>
    <s v="Perugia"/>
    <s v="Papal "/>
    <s v="Papal State"/>
    <s v="1 Mar 1797"/>
    <s v="Yes"/>
    <m/>
    <m/>
    <n v="1815"/>
    <s v="Pinacoteca"/>
    <x v="0"/>
    <s v="Vatican"/>
  </r>
  <r>
    <x v="0"/>
    <s v="Perugia"/>
    <s v="Papal "/>
    <s v="Papal State"/>
    <s v="20 Feb 1797"/>
    <s v="Yes"/>
    <m/>
    <m/>
    <n v="1815"/>
    <s v="Pinacoteca"/>
    <x v="0"/>
    <s v="Vatican"/>
  </r>
  <r>
    <x v="0"/>
    <s v="Perugia"/>
    <s v="Papal "/>
    <s v="Papal State"/>
    <s v="27 Feb 1797"/>
    <s v="Yes/Lost"/>
    <m/>
    <m/>
    <n v="1815"/>
    <s v="Disappeared"/>
    <x v="3"/>
    <s v="Lost"/>
  </r>
  <r>
    <x v="0"/>
    <s v="Perugia"/>
    <s v="Papal "/>
    <s v="Papal State"/>
    <s v="3 Mar 1797"/>
    <s v="Yes"/>
    <m/>
    <m/>
    <n v="1815"/>
    <s v="Pinacoteca"/>
    <x v="0"/>
    <s v="Vatican"/>
  </r>
  <r>
    <x v="1"/>
    <s v="Florence"/>
    <s v="Tuscany"/>
    <s v="Italian-Ruled"/>
    <s v="Mar/Apr 1799"/>
    <s v="Yes"/>
    <m/>
    <m/>
    <n v="1815"/>
    <s v="Museo di Uffici"/>
    <x v="0"/>
    <s v="Florence"/>
  </r>
  <r>
    <x v="0"/>
    <s v="Todi"/>
    <s v="Papal "/>
    <s v="Papal State"/>
    <n v="1811"/>
    <s v="Yes"/>
    <m/>
    <m/>
    <n v="1815"/>
    <s v="Museum"/>
    <x v="0"/>
    <s v="Todi"/>
  </r>
  <r>
    <x v="0"/>
    <s v="Perugia"/>
    <s v="Papal "/>
    <s v="Papal State"/>
    <n v="1811"/>
    <s v="Yes"/>
    <m/>
    <m/>
    <n v="1815"/>
    <s v="Pinacoteca"/>
    <x v="0"/>
    <s v="Perugia"/>
  </r>
  <r>
    <x v="0"/>
    <s v="Venice"/>
    <s v="Lombard-Venetia"/>
    <s v="Foreign-Ruled"/>
    <s v="11 Sept 1797"/>
    <s v="Yes"/>
    <m/>
    <m/>
    <n v="1815"/>
    <s v="Academy"/>
    <x v="4"/>
    <s v="Venice"/>
  </r>
  <r>
    <x v="2"/>
    <s v="Modena"/>
    <s v="Modena"/>
    <s v="Italian-Ruled"/>
    <s v="19 June 1796"/>
    <s v="Yes/Lost"/>
    <m/>
    <m/>
    <n v="1815"/>
    <s v="Disappeared"/>
    <x v="3"/>
    <s v="Lost"/>
  </r>
  <r>
    <x v="0"/>
    <s v="Parma"/>
    <s v="Parma"/>
    <s v="Italian-Ruled"/>
    <s v="May 1796"/>
    <s v="Yes"/>
    <m/>
    <m/>
    <n v="1815"/>
    <s v="Gallery"/>
    <x v="0"/>
    <s v="Parma"/>
  </r>
  <r>
    <x v="0"/>
    <s v="Parma"/>
    <s v="Parma"/>
    <s v="Italian-Ruled"/>
    <s v="3 May 1803"/>
    <s v="Yes"/>
    <m/>
    <m/>
    <n v="1815"/>
    <s v="Gallery"/>
    <x v="0"/>
    <s v="Parma"/>
  </r>
  <r>
    <x v="0"/>
    <s v="Bologna"/>
    <s v="Papal "/>
    <s v="Papal State"/>
    <s v="2 July 1796"/>
    <s v="Yes"/>
    <m/>
    <m/>
    <n v="1815"/>
    <s v="Pinacoteca"/>
    <x v="0"/>
    <s v="Bologna"/>
  </r>
  <r>
    <x v="1"/>
    <s v="Florence"/>
    <s v="Tuscany"/>
    <s v="Italian-Ruled"/>
    <s v="Mar/Apr 1799"/>
    <s v="Yes"/>
    <s v="Brussels"/>
    <n v="1801"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Museo di Uffici"/>
    <x v="0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Foligno"/>
    <s v="Papal "/>
    <s v="Papal State"/>
    <s v="25 Feb 1797"/>
    <s v="Yes"/>
    <m/>
    <m/>
    <n v="1815"/>
    <s v="Pinacoteca"/>
    <x v="0"/>
    <s v="Vatican"/>
  </r>
  <r>
    <x v="0"/>
    <s v="Parma"/>
    <s v="Parma"/>
    <s v="Italian-Ruled"/>
    <s v="May 1796"/>
    <s v="Yes"/>
    <m/>
    <m/>
    <n v="1815"/>
    <s v="Gallery"/>
    <x v="0"/>
    <s v="Parma"/>
  </r>
  <r>
    <x v="0"/>
    <s v="Perugia"/>
    <s v="Papal "/>
    <s v="Papal State"/>
    <s v="23 Feb 1797"/>
    <s v="Yes"/>
    <m/>
    <m/>
    <n v="1815"/>
    <s v="Pinacoteca"/>
    <x v="0"/>
    <s v="Vatican"/>
  </r>
  <r>
    <x v="0"/>
    <s v="Perugia"/>
    <s v="Papal "/>
    <s v="Papal State"/>
    <s v="20 Feb 1797"/>
    <s v="Yes"/>
    <m/>
    <m/>
    <n v="1815"/>
    <s v="Pinacoteca"/>
    <x v="0"/>
    <s v="Vatican"/>
  </r>
  <r>
    <x v="0"/>
    <s v="Perugia"/>
    <s v="Papal "/>
    <s v="Papal State"/>
    <s v="20 Feb 1797"/>
    <s v="Yes"/>
    <m/>
    <m/>
    <n v="1815"/>
    <s v="Pinacoteca"/>
    <x v="0"/>
    <s v="Vatican"/>
  </r>
  <r>
    <x v="0"/>
    <s v="Perugia"/>
    <s v="Papal "/>
    <s v="Papal State"/>
    <s v="20 Feb 1797"/>
    <s v="Yes"/>
    <m/>
    <m/>
    <n v="1815"/>
    <s v="Pinacoteca"/>
    <x v="0"/>
    <s v="Vatican"/>
  </r>
  <r>
    <x v="0"/>
    <s v="Rome"/>
    <s v="Papal "/>
    <s v="Papal State"/>
    <s v="3 May 1797"/>
    <s v="Yes"/>
    <m/>
    <m/>
    <n v="1815"/>
    <s v="Pinacoteca"/>
    <x v="0"/>
    <s v="Vatican"/>
  </r>
  <r>
    <x v="0"/>
    <s v="Parma"/>
    <s v="Parma"/>
    <s v="Italian-Ruled"/>
    <s v="3 May 1803"/>
    <s v="Yes"/>
    <m/>
    <m/>
    <n v="1815"/>
    <s v="Gallery"/>
    <x v="0"/>
    <s v="Parma"/>
  </r>
  <r>
    <x v="0"/>
    <s v="Milan"/>
    <s v="Lombard-Venetia"/>
    <s v="Foreign-Ruled"/>
    <s v="25 June 1796"/>
    <s v="Yes"/>
    <m/>
    <m/>
    <n v="1815"/>
    <s v="Brera Museum"/>
    <x v="0"/>
    <s v="Milan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Perugia"/>
    <s v="Papal "/>
    <s v="Papal State"/>
    <n v="1811"/>
    <s v="Yes/Lost"/>
    <m/>
    <m/>
    <n v="1815"/>
    <s v="Disappeared"/>
    <x v="3"/>
    <s v="Lost"/>
  </r>
  <r>
    <x v="0"/>
    <s v="Rome"/>
    <s v="Papal "/>
    <s v="Papal State"/>
    <n v="1802"/>
    <s v="Yes"/>
    <m/>
    <m/>
    <n v="1817"/>
    <s v="l'Hopital de la garde royale au Gros-Caillou"/>
    <x v="5"/>
    <m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Pisa"/>
    <s v="Tuscany"/>
    <s v="Italian-Ruled"/>
    <n v="1812"/>
    <s v="Yes"/>
    <m/>
    <m/>
    <n v="1815"/>
    <s v="Dome"/>
    <x v="2"/>
    <s v="Pisa"/>
  </r>
  <r>
    <x v="2"/>
    <s v="Modena"/>
    <s v="Modena"/>
    <s v="Italian-Ruled"/>
    <s v="19 June 1796"/>
    <s v="Yes"/>
    <m/>
    <m/>
    <n v="1815"/>
    <s v="Gallery"/>
    <x v="0"/>
    <s v="Modena"/>
  </r>
  <r>
    <x v="1"/>
    <s v="Modena"/>
    <s v="Modena"/>
    <s v="Italian-Ruled"/>
    <s v="29 Oct 1796"/>
    <s v="Yes"/>
    <m/>
    <m/>
    <n v="1815"/>
    <s v="Gallery"/>
    <x v="0"/>
    <s v="Modena"/>
  </r>
  <r>
    <x v="0"/>
    <s v="Venice"/>
    <s v="Lombard-Venetia"/>
    <s v="Foreign-Ruled"/>
    <s v="11 Sept 1797"/>
    <s v="Yes"/>
    <m/>
    <m/>
    <n v="1815"/>
    <s v="Madonna dell'Orto"/>
    <x v="2"/>
    <s v="Venice"/>
  </r>
  <r>
    <x v="0"/>
    <s v="Venice"/>
    <s v="Lombard-Venetia"/>
    <s v="Foreign-Ruled"/>
    <s v="11 Sept 1797"/>
    <s v="Yes"/>
    <m/>
    <m/>
    <n v="1815"/>
    <s v="Academy"/>
    <x v="4"/>
    <s v="Venice"/>
  </r>
  <r>
    <x v="0"/>
    <s v="Venice"/>
    <s v="Lombard-Venetia"/>
    <s v="Foreign-Ruled"/>
    <s v="11 Sept 1797"/>
    <s v="Yes"/>
    <m/>
    <m/>
    <n v="1815"/>
    <s v="Church of the Jesuits"/>
    <x v="2"/>
    <s v="Venice"/>
  </r>
  <r>
    <x v="1"/>
    <s v="Venice"/>
    <s v="Lombard-Venetia"/>
    <s v="Foreign-Ruled"/>
    <s v="11 Sept 1797"/>
    <s v="Yes"/>
    <m/>
    <m/>
    <n v="1815"/>
    <s v="Doge Palace"/>
    <x v="1"/>
    <s v="Venice"/>
  </r>
  <r>
    <x v="0"/>
    <s v="Venice"/>
    <s v="Lombard-Venetia"/>
    <s v="Foreign-Ruled"/>
    <s v="11 Sept 1797"/>
    <s v="Yes/Destroyed"/>
    <m/>
    <m/>
    <n v="1815"/>
    <s v="Chapel of the Rosary St John and Paul"/>
    <x v="2"/>
    <s v="Veni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1"/>
    <s v="Florence"/>
    <s v="Tuscany"/>
    <s v="Italian-Ruled"/>
    <s v="Mar/Apr 1799"/>
    <s v="Yes"/>
    <s v="Museum, Bordeaux"/>
    <n v="1801"/>
    <n v="1815"/>
    <s v="Pitti Palace"/>
    <x v="1"/>
    <s v="Florence"/>
  </r>
  <r>
    <x v="1"/>
    <s v="Florence"/>
    <s v="Tuscany"/>
    <s v="Italian-Ruled"/>
    <s v="Mar/Apr 1799"/>
    <s v="Yes"/>
    <m/>
    <m/>
    <n v="1815"/>
    <s v="Pitti Palace"/>
    <x v="1"/>
    <s v="Florence"/>
  </r>
  <r>
    <x v="0"/>
    <s v="Verona"/>
    <s v="Lombard-Venetia"/>
    <s v="Foreign-Ruled"/>
    <s v="18 May 1797"/>
    <s v="Yes"/>
    <m/>
    <m/>
    <n v="1815"/>
    <s v="Cathedral"/>
    <x v="2"/>
    <s v="Verona"/>
  </r>
  <r>
    <x v="0"/>
    <s v="Savona"/>
    <s v="Piedmont"/>
    <s v="Italian-Ruled"/>
    <n v="1811"/>
    <s v="Yes/Lost"/>
    <m/>
    <m/>
    <n v="1815"/>
    <s v="Disappeared"/>
    <x v="3"/>
    <s v="Lost"/>
  </r>
  <r>
    <x v="0"/>
    <s v="Close to Perugia"/>
    <s v="Papal "/>
    <s v="Papal State"/>
    <n v="1811"/>
    <s v="Yes"/>
    <m/>
    <m/>
    <n v="1815"/>
    <s v="Monteluce convent"/>
    <x v="2"/>
    <s v="Close to Perugia"/>
  </r>
  <r>
    <x v="0"/>
    <s v="Chiavari"/>
    <s v="Piedmont"/>
    <s v="Italian-Ruled"/>
    <n v="1811"/>
    <s v="Yes/Lost"/>
    <m/>
    <m/>
    <n v="1815"/>
    <s v="Disappeared"/>
    <x v="3"/>
    <s v="Lost"/>
  </r>
  <r>
    <x v="0"/>
    <s v="Perugia"/>
    <s v="Papal "/>
    <s v="Papal State"/>
    <n v="1811"/>
    <s v="Yes/Lost"/>
    <m/>
    <m/>
    <n v="1815"/>
    <s v="Disappeared"/>
    <x v="3"/>
    <s v="Lost"/>
  </r>
  <r>
    <x v="1"/>
    <s v="Venice"/>
    <s v="Lombard-Venetia"/>
    <s v="Foreign-Ruled"/>
    <s v="11 Sept 1797"/>
    <s v="Yes"/>
    <m/>
    <m/>
    <n v="1920"/>
    <s v="Doge Palace"/>
    <x v="1"/>
    <s v="Venice"/>
  </r>
  <r>
    <x v="0"/>
    <s v="Venice"/>
    <s v="Lombard-Venetia"/>
    <s v="Foreign-Ruled"/>
    <s v="11 Sept 1797"/>
    <s v="Yes"/>
    <m/>
    <m/>
    <n v="1815"/>
    <s v="Academy"/>
    <x v="4"/>
    <s v="Venice"/>
  </r>
  <r>
    <x v="0"/>
    <s v="Venice"/>
    <s v="Lombard-Venetia"/>
    <s v="Foreign-Ruled"/>
    <s v="11 Sept 1797"/>
    <s v="Yes"/>
    <m/>
    <m/>
    <s v="1815- 1817"/>
    <s v="Brera Museum"/>
    <x v="0"/>
    <s v="Milan"/>
  </r>
  <r>
    <x v="1"/>
    <s v="Venice"/>
    <s v="Lombard-Venetia"/>
    <s v="Foreign-Ruled"/>
    <s v="11 Sept 1797"/>
    <s v="Yes"/>
    <m/>
    <m/>
    <n v="1815"/>
    <s v="Doge Palace"/>
    <x v="1"/>
    <s v="Venice"/>
  </r>
  <r>
    <x v="0"/>
    <s v="Venice"/>
    <s v="Lombard-Venetia"/>
    <s v="Foreign-Ruled"/>
    <s v="11 Sept 1797"/>
    <s v="Yes"/>
    <m/>
    <m/>
    <n v="1815"/>
    <s v="Academy"/>
    <x v="4"/>
    <s v="Venice"/>
  </r>
  <r>
    <x v="1"/>
    <s v="Verona"/>
    <s v="Lombard-Venetia"/>
    <s v="Foreign-Ruled"/>
    <s v="18 May 1797"/>
    <s v="Yes/Lost"/>
    <m/>
    <m/>
    <n v="1815"/>
    <s v="Disappeared"/>
    <x v="3"/>
    <s v="Lost"/>
  </r>
  <r>
    <x v="0"/>
    <s v="Verona"/>
    <s v="Lombard-Venetia"/>
    <s v="Foreign-Ruled"/>
    <s v="18 May 1797"/>
    <s v="Yes"/>
    <m/>
    <m/>
    <n v="1815"/>
    <s v="Pinacoteca"/>
    <x v="0"/>
    <s v="Verona"/>
  </r>
  <r>
    <x v="0"/>
    <s v="Verona"/>
    <s v="Lombard-Venetia"/>
    <s v="Foreign-Ruled"/>
    <s v="18 May 1797"/>
    <s v="Yes"/>
    <m/>
    <m/>
    <n v="1815"/>
    <s v="St George"/>
    <x v="2"/>
    <s v="Veron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99">
  <r>
    <x v="0"/>
    <s v="1578-1660"/>
    <x v="0"/>
    <s v="Oratory Madonna del Piombo"/>
    <s v="Church"/>
    <s v="Bologna"/>
    <s v="Papal "/>
    <s v="Papal State"/>
    <s v="2 July 1796"/>
    <s v="Yes"/>
  </r>
  <r>
    <x v="0"/>
    <s v="1578-1660"/>
    <x v="0"/>
    <s v="Pitti Palace"/>
    <s v="Palace"/>
    <s v="Florence"/>
    <s v="Tuscany"/>
    <s v="Italian-Ruled"/>
    <s v="Mar/Apr 1799"/>
    <s v="Yes"/>
  </r>
  <r>
    <x v="0"/>
    <s v="1578-1660"/>
    <x v="0"/>
    <s v="Pitti Palace"/>
    <s v="Palace"/>
    <s v="Florence"/>
    <s v="Tuscany"/>
    <s v="Italian-Ruled"/>
    <s v="Mar/Apr 1799"/>
    <s v="Yes"/>
  </r>
  <r>
    <x v="0"/>
    <s v="1578-1660"/>
    <x v="0"/>
    <s v="Gallery"/>
    <s v="Gallery"/>
    <s v="Turin"/>
    <s v="Piedmont"/>
    <s v="Italian-Ruled"/>
    <s v="Feb/Mar 1799"/>
    <s v="Yes"/>
  </r>
  <r>
    <x v="0"/>
    <s v="1578-1660"/>
    <x v="0"/>
    <s v="Gallery"/>
    <s v="Gallery"/>
    <s v="Turin"/>
    <s v="Piedmont"/>
    <s v="Italian-Ruled"/>
    <s v="Feb/Mar 1799"/>
    <s v="Yes"/>
  </r>
  <r>
    <x v="0"/>
    <s v="1578-1660"/>
    <x v="0"/>
    <s v="Gallery"/>
    <s v="Gallery"/>
    <s v="Turin"/>
    <s v="Piedmont"/>
    <s v="Italian-Ruled"/>
    <s v="Feb/Mar 1799"/>
    <s v="Yes"/>
  </r>
  <r>
    <x v="0"/>
    <s v="1578-1660"/>
    <x v="0"/>
    <s v="Gallery"/>
    <s v="Gallery"/>
    <s v="Turin"/>
    <s v="Piedmont"/>
    <s v="Italian-Ruled"/>
    <s v="Feb/Mar 1799"/>
    <s v="Yes"/>
  </r>
  <r>
    <x v="1"/>
    <s v="1480-1553"/>
    <x v="1"/>
    <s v="St. Francis"/>
    <s v="Church"/>
    <s v="Perugia"/>
    <s v="Papal "/>
    <s v="Papal State"/>
    <s v="20 Feb 1797"/>
    <s v="Yes"/>
  </r>
  <r>
    <x v="2"/>
    <s v="1521-1593"/>
    <x v="1"/>
    <s v="Benedictine Church of St. Alexander (deleted)"/>
    <s v="Church"/>
    <s v="Parma"/>
    <s v="Parma"/>
    <s v="Italian-Ruled"/>
    <n v="1811"/>
    <s v="Yes"/>
  </r>
  <r>
    <x v="3"/>
    <s v="1577-1621"/>
    <x v="0"/>
    <s v="Pitti Palace"/>
    <s v="Palace"/>
    <s v="Florence"/>
    <s v="Tuscany"/>
    <s v="Italian-Ruled"/>
    <s v="Mar/Apr 1799"/>
    <s v="Yes"/>
  </r>
  <r>
    <x v="3"/>
    <s v="1577-1621"/>
    <x v="0"/>
    <s v="Pitti Palace"/>
    <s v="Palace"/>
    <s v="Florence"/>
    <s v="Tuscany"/>
    <s v="Italian-Ruled"/>
    <s v="Mar/Apr 1799"/>
    <s v="Yes"/>
  </r>
  <r>
    <x v="4"/>
    <s v="1430-1502"/>
    <x v="2"/>
    <s v="San Niccolo (deleted)"/>
    <s v="Church"/>
    <s v="Foligno"/>
    <s v="Papal "/>
    <s v="Papal State"/>
    <n v="1811"/>
    <s v="Split"/>
  </r>
  <r>
    <x v="5"/>
    <s v="1486-1530"/>
    <x v="3"/>
    <s v="Pitti Palace"/>
    <s v="Palace"/>
    <s v="Florence"/>
    <s v="Tuscany"/>
    <s v="Italian-Ruled"/>
    <s v="Mar/Apr 1799"/>
    <s v="Yes"/>
  </r>
  <r>
    <x v="5"/>
    <s v="1486-1530"/>
    <x v="3"/>
    <s v="Pitti Palace"/>
    <s v="Palace"/>
    <s v="Florence"/>
    <s v="Tuscany"/>
    <s v="Italian-Ruled"/>
    <s v="Mar/Apr 1799"/>
    <s v="Yes"/>
  </r>
  <r>
    <x v="5"/>
    <s v="1486-1530"/>
    <x v="3"/>
    <s v="Pitti Palace"/>
    <s v="Palace"/>
    <s v="Florence"/>
    <s v="Tuscany"/>
    <s v="Italian-Ruled"/>
    <s v="Mar/Apr 1799"/>
    <s v="Yes"/>
  </r>
  <r>
    <x v="6"/>
    <s v="1431-1506"/>
    <x v="2"/>
    <s v="Saint Zenon"/>
    <s v="Church"/>
    <s v="Verona"/>
    <s v="Lombard-Venetia"/>
    <s v="Foreign-Ruled"/>
    <s v="15 May 1797"/>
    <s v="Yes"/>
  </r>
  <r>
    <x v="6"/>
    <s v="1431-1506"/>
    <x v="2"/>
    <s v="Saint Zenon"/>
    <s v="Church"/>
    <s v="Verona"/>
    <s v="Lombard-Venetia"/>
    <s v="Foreign-Ruled"/>
    <s v="15 May 1797"/>
    <s v="Yes"/>
  </r>
  <r>
    <x v="6"/>
    <s v="1431-1506"/>
    <x v="2"/>
    <s v="Saint Zenon"/>
    <s v="Church"/>
    <s v="Verona"/>
    <s v="Lombard-Venetia"/>
    <s v="Foreign-Ruled"/>
    <s v="15 May 1797"/>
    <s v="Yes"/>
  </r>
  <r>
    <x v="7"/>
    <s v="1599-1661"/>
    <x v="4"/>
    <s v="Gallery"/>
    <s v="Gallery"/>
    <s v="Modena"/>
    <s v="Modena"/>
    <s v="Italian-Ruled"/>
    <s v="22 May 1796"/>
    <s v="Yes"/>
  </r>
  <r>
    <x v="7"/>
    <s v="1599-1661"/>
    <x v="4"/>
    <s v="Camaldules of Saint Romuald"/>
    <s v="Church"/>
    <s v="Rome"/>
    <s v="Papal "/>
    <s v="Papal State"/>
    <s v="6 May 1797"/>
    <s v="Yes"/>
  </r>
  <r>
    <x v="7"/>
    <s v="1599-1661"/>
    <x v="4"/>
    <s v="Vatican"/>
    <s v="Church"/>
    <s v="Vatican"/>
    <s v="Papal "/>
    <s v="Papal State"/>
    <s v="2 Apr 1797"/>
    <s v="Yes"/>
  </r>
  <r>
    <x v="8"/>
    <s v="1581-1647"/>
    <x v="0"/>
    <s v="Eglise des Carmes-Chausses (deleted)"/>
    <s v="Church"/>
    <s v="Parma"/>
    <s v="Parma"/>
    <s v="Italian-Ruled"/>
    <n v="1811"/>
    <s v="Yes"/>
  </r>
  <r>
    <x v="8"/>
    <s v="1581-1647"/>
    <x v="0"/>
    <s v="Capucines Church"/>
    <s v="Church"/>
    <s v="Parma"/>
    <s v="Parma"/>
    <s v="Italian-Ruled"/>
    <s v="3 May 1803"/>
    <s v="Yes"/>
  </r>
  <r>
    <x v="9"/>
    <s v="1528-1612"/>
    <x v="1"/>
    <s v="Pitti Palace"/>
    <s v="Palace"/>
    <s v="Florence"/>
    <s v="Tuscany"/>
    <s v="Italian-Ruled"/>
    <s v="Mar/Apr 1799"/>
    <s v="Yes"/>
  </r>
  <r>
    <x v="9"/>
    <s v="1528-1612"/>
    <x v="1"/>
    <s v="Pitti Palace"/>
    <s v="Palace"/>
    <s v="Florence"/>
    <s v="Tuscany"/>
    <s v="Italian-Ruled"/>
    <s v="Mar/Apr 1799"/>
    <s v="Yes"/>
  </r>
  <r>
    <x v="9"/>
    <s v="1528-1612"/>
    <x v="1"/>
    <s v="Pontifical Palace"/>
    <s v="Palace"/>
    <s v="Loreto"/>
    <s v="Papal "/>
    <s v="Papal State"/>
    <s v="13 Feb 1797"/>
    <s v="Yes"/>
  </r>
  <r>
    <x v="9"/>
    <s v="1528-1612"/>
    <x v="1"/>
    <s v="Cathedral"/>
    <s v="Church"/>
    <s v="Perugia"/>
    <s v="Papal "/>
    <s v="Papal State"/>
    <s v="24 Feb 1797"/>
    <s v="Yes"/>
  </r>
  <r>
    <x v="9"/>
    <s v="1528-1612"/>
    <x v="1"/>
    <s v="St. Francis"/>
    <s v="Church"/>
    <s v="Pesaro"/>
    <s v="Papal "/>
    <s v="Papal State"/>
    <n v="1797"/>
    <s v="Yes"/>
  </r>
  <r>
    <x v="10"/>
    <s v="1486-1549"/>
    <x v="3"/>
    <s v="Church of Christ and Mary (deleted)"/>
    <s v="Church"/>
    <s v="Genoa"/>
    <s v="Piedmont"/>
    <s v="Italian-Ruled"/>
    <n v="1811"/>
    <s v="Yes/Lost"/>
  </r>
  <r>
    <x v="11"/>
    <s v="1430-1516"/>
    <x v="2"/>
    <s v="St Francis"/>
    <s v="Church"/>
    <s v="Pesaro"/>
    <s v="Papal "/>
    <s v="Papal State"/>
    <n v="1797"/>
    <s v="Yes"/>
  </r>
  <r>
    <x v="11"/>
    <s v="1430-1516"/>
    <x v="2"/>
    <s v="St Zachary"/>
    <s v="Church"/>
    <s v="Venice"/>
    <s v="Lombard-Venetia"/>
    <s v="Foreign-Ruled"/>
    <s v="11 Sept 1797"/>
    <s v="Yes"/>
  </r>
  <r>
    <x v="12"/>
    <s v="1467-1516"/>
    <x v="2"/>
    <s v="Brera Museum"/>
    <s v="Gallery"/>
    <s v="Milan"/>
    <s v="Lombard-Venetia"/>
    <s v="Foreign-Ruled"/>
    <n v="1812"/>
    <s v="Exchanged"/>
  </r>
  <r>
    <x v="13"/>
    <s v="1500-1571"/>
    <x v="1"/>
    <s v="Pitti Palace"/>
    <s v="Palace"/>
    <s v="Florence"/>
    <s v="Tuscany"/>
    <s v="Italian-Ruled"/>
    <s v="Mar/Apr 1799"/>
    <s v="Yes"/>
  </r>
  <r>
    <x v="13"/>
    <s v="1500-1571"/>
    <x v="1"/>
    <s v="Hotel of the school of San Marco"/>
    <s v="Church"/>
    <s v="Venice"/>
    <s v="Lombard-Venetia"/>
    <s v="Foreign-Ruled"/>
    <s v="11 Sept 1797"/>
    <s v="Yes"/>
  </r>
  <r>
    <x v="14"/>
    <s v="1465-1530"/>
    <x v="3"/>
    <s v="Couvent des Moines-Reformes (deleted)"/>
    <s v="Church"/>
    <s v="Todi"/>
    <s v="Papal "/>
    <s v="Papal State"/>
    <n v="1811"/>
    <s v="Yes/Lost"/>
  </r>
  <r>
    <x v="15"/>
    <s v="1443-1520"/>
    <x v="2"/>
    <s v="San Giacomo (deleted)"/>
    <s v="Church"/>
    <s v="Savona"/>
    <s v="Piedmont"/>
    <s v="Italian-Ruled"/>
    <n v="1811"/>
    <s v="Yes"/>
  </r>
  <r>
    <x v="16"/>
    <s v="1475-1564"/>
    <x v="3"/>
    <s v="Pitti Palace"/>
    <s v="Palace"/>
    <s v="Florence"/>
    <s v="Tuscany"/>
    <s v="Italian-Ruled"/>
    <s v="Mar/Apr 1799"/>
    <s v="Yes"/>
  </r>
  <r>
    <x v="17"/>
    <s v="1527-1585"/>
    <x v="1"/>
    <s v="Church of Christ and Mary (deleted)"/>
    <s v="Church"/>
    <s v="Genoa"/>
    <s v="Piedmont"/>
    <s v="Italian-Ruled"/>
    <n v="1811"/>
    <s v="Yes/Lost"/>
  </r>
  <r>
    <x v="18"/>
    <s v="1571-1610"/>
    <x v="1"/>
    <s v="Chiesa Nuova (des Philippins)"/>
    <s v="Church"/>
    <s v="Rome"/>
    <s v="Papal "/>
    <s v="Papal State"/>
    <s v="3 Apr 1797"/>
    <s v="Yes"/>
  </r>
  <r>
    <x v="19"/>
    <s v="1455-1525"/>
    <x v="2"/>
    <s v="Brera Museum"/>
    <s v="Gallery"/>
    <s v="Milan"/>
    <s v="Lombard-Venetia"/>
    <s v="Foreign-Ruled"/>
    <n v="1812"/>
    <s v="Exchanged"/>
  </r>
  <r>
    <x v="20"/>
    <s v="1557-1602"/>
    <x v="1"/>
    <s v="Chartreuse"/>
    <s v="Church"/>
    <s v="Bologna"/>
    <s v="Papal "/>
    <s v="Papal State"/>
    <s v="2 July 1796"/>
    <s v="Yes"/>
  </r>
  <r>
    <x v="20"/>
    <s v="1557-1602"/>
    <x v="1"/>
    <s v="San Salvatore"/>
    <s v="Church"/>
    <s v="Bologna"/>
    <s v="Papal "/>
    <s v="Papal State"/>
    <s v="2 July 1796"/>
    <s v="Yes"/>
  </r>
  <r>
    <x v="20"/>
    <s v="1557-1602"/>
    <x v="1"/>
    <s v="St Paul Convent"/>
    <s v="Church"/>
    <s v="Parma"/>
    <s v="Parma"/>
    <s v="Italian-Ruled"/>
    <s v="May 1796"/>
    <s v="Yes"/>
  </r>
  <r>
    <x v="21"/>
    <s v="1560-1609"/>
    <x v="1"/>
    <s v="Madonna di Galliera"/>
    <s v="Church"/>
    <s v="Bologna"/>
    <s v="Papal "/>
    <s v="Papal State"/>
    <s v="2 July 1796"/>
    <s v="Yes"/>
  </r>
  <r>
    <x v="21"/>
    <s v="1560-1609"/>
    <x v="1"/>
    <s v="Gallery"/>
    <s v="Gallery"/>
    <s v="Modena"/>
    <s v="Modena"/>
    <s v="Italian-Ruled"/>
    <s v="25 Oct 1796"/>
    <s v="Yes"/>
  </r>
  <r>
    <x v="21"/>
    <s v="1560-1609"/>
    <x v="1"/>
    <s v="Gallery"/>
    <s v="Gallery"/>
    <s v="Modena"/>
    <s v="Modena"/>
    <s v="Italian-Ruled"/>
    <s v="25 Oct 1796"/>
    <s v="Yes"/>
  </r>
  <r>
    <x v="21"/>
    <s v="1560-1609"/>
    <x v="1"/>
    <s v="Gallery"/>
    <s v="Gallery"/>
    <s v="Modena"/>
    <s v="Modena"/>
    <s v="Italian-Ruled"/>
    <s v="25 Oct 1796"/>
    <s v="Yes"/>
  </r>
  <r>
    <x v="21"/>
    <s v="1560-1609"/>
    <x v="1"/>
    <s v="Gallery"/>
    <s v="Gallery"/>
    <s v="Modena"/>
    <s v="Modena"/>
    <s v="Italian-Ruled"/>
    <s v="25 Oct 1796"/>
    <s v="Yes"/>
  </r>
  <r>
    <x v="21"/>
    <s v="1560-1609"/>
    <x v="1"/>
    <s v="Capucines Church"/>
    <s v="Church"/>
    <s v="Parma"/>
    <s v="Parma"/>
    <s v="Italian-Ruled"/>
    <s v="May 1796"/>
    <s v="Yes"/>
  </r>
  <r>
    <x v="22"/>
    <s v="1555-1619"/>
    <x v="1"/>
    <s v="Santa Maria della Pieta"/>
    <s v="Church"/>
    <s v="Bologna"/>
    <s v="Papal "/>
    <s v="Papal State"/>
    <s v="2 July 1796"/>
    <s v="Yes"/>
  </r>
  <r>
    <x v="22"/>
    <s v="1555-1619"/>
    <x v="1"/>
    <s v="Capucines Church"/>
    <s v="Church"/>
    <s v="Cento"/>
    <s v="Papal "/>
    <s v="Papal State"/>
    <s v="7 July 1796"/>
    <s v="Yes"/>
  </r>
  <r>
    <x v="22"/>
    <s v="1555-1619"/>
    <x v="1"/>
    <s v="Cathedral"/>
    <s v="Church"/>
    <s v="Piacenza"/>
    <s v="Parma"/>
    <s v="Italian-Ruled"/>
    <s v="May 1796"/>
    <s v="Yes"/>
  </r>
  <r>
    <x v="22"/>
    <s v="1555-1619"/>
    <x v="1"/>
    <s v="Cathedral"/>
    <s v="Church"/>
    <s v="Piacenza"/>
    <s v="Parma"/>
    <s v="Italian-Ruled"/>
    <s v="May 1796"/>
    <s v="Yes"/>
  </r>
  <r>
    <x v="23"/>
    <s v="1423-1457"/>
    <x v="2"/>
    <s v="St Francis (deleted)"/>
    <s v="Church"/>
    <s v="Levanto"/>
    <s v="Piedmont"/>
    <s v="Italian-Ruled"/>
    <n v="1811"/>
    <s v="Yes/Lost"/>
  </r>
  <r>
    <x v="24"/>
    <s v="1625-1659"/>
    <x v="4"/>
    <s v="St Philip (from a deleted convent)"/>
    <s v="Church"/>
    <s v="Genoa"/>
    <s v="Piedmont"/>
    <s v="Italian-Ruled"/>
    <n v="1811"/>
    <s v="Yes/Lost"/>
  </r>
  <r>
    <x v="25"/>
    <s v="1552-1626"/>
    <x v="1"/>
    <s v="Gallery"/>
    <s v="Gallery"/>
    <s v="Modena"/>
    <s v="Modena"/>
    <s v="Italian-Ruled"/>
    <s v="25 Oct 1796"/>
    <s v="Yes"/>
  </r>
  <r>
    <x v="26"/>
    <s v="1577-1660"/>
    <x v="0"/>
    <s v="Santa Maria della Pieta"/>
    <s v="Church"/>
    <s v="Bologna"/>
    <s v="Papal "/>
    <s v="Papal State"/>
    <s v="2 July 1796"/>
    <s v="Yes"/>
  </r>
  <r>
    <x v="27"/>
    <s v="1549-1604"/>
    <x v="1"/>
    <s v="Doge Palace"/>
    <s v="Palace"/>
    <s v="Venice"/>
    <s v="Lombard-Venetia"/>
    <s v="Foreign-Ruled"/>
    <s v="11 Sept 1797"/>
    <s v="Yes"/>
  </r>
  <r>
    <x v="28"/>
    <s v="1494-1534"/>
    <x v="1"/>
    <s v="Academy of Fine Arts"/>
    <s v="Academy"/>
    <s v="Parma"/>
    <s v="Parma"/>
    <s v="Italian-Ruled"/>
    <s v="May 1796"/>
    <s v="Yes"/>
  </r>
  <r>
    <x v="28"/>
    <s v="1494-1534"/>
    <x v="1"/>
    <s v="Pitti Palace"/>
    <s v="Palace"/>
    <s v="Florence"/>
    <s v="Tuscany"/>
    <s v="Italian-Ruled"/>
    <s v="Mar/Apr 1799"/>
    <s v="Yes"/>
  </r>
  <r>
    <x v="28"/>
    <s v="1494-1534"/>
    <x v="1"/>
    <m/>
    <s v="Unknown"/>
    <s v="Parma"/>
    <s v="Parma"/>
    <s v="Italian-Ruled"/>
    <s v="May 1796"/>
    <s v="Yes"/>
  </r>
  <r>
    <x v="28"/>
    <s v="1494-1534"/>
    <x v="1"/>
    <m/>
    <s v="Unknown"/>
    <s v="Parma"/>
    <s v="Parma"/>
    <s v="Italian-Ruled"/>
    <s v="May 1796"/>
    <s v="Yes"/>
  </r>
  <r>
    <x v="28"/>
    <s v="1494-1534"/>
    <x v="1"/>
    <m/>
    <s v="Unknown"/>
    <s v="Parma"/>
    <s v="Parma"/>
    <s v="Italian-Ruled"/>
    <s v="May 1796"/>
    <s v="Yes"/>
  </r>
  <r>
    <x v="29"/>
    <s v="1616-1686"/>
    <x v="4"/>
    <s v="Pitti Palace"/>
    <s v="Palace"/>
    <s v="Florence"/>
    <s v="Tuscany"/>
    <s v="Italian-Ruled"/>
    <s v="Mar/Apr 1799"/>
    <s v="Yes"/>
  </r>
  <r>
    <x v="29"/>
    <s v="1616-1686"/>
    <x v="4"/>
    <s v="Pitti Palace"/>
    <s v="Palace"/>
    <s v="Florence"/>
    <s v="Tuscany"/>
    <s v="Italian-Ruled"/>
    <s v="Mar/Apr 1799"/>
    <s v="Yes"/>
  </r>
  <r>
    <x v="30"/>
    <s v="1581-1641"/>
    <x v="0"/>
    <s v="Chiesa delle religiose di Sant'Agnesa"/>
    <s v="Church"/>
    <s v="Bologna"/>
    <s v="Papal "/>
    <s v="Papal State"/>
    <s v="2 July 1796"/>
    <s v="Yes"/>
  </r>
  <r>
    <x v="30"/>
    <s v="1581-1641"/>
    <x v="0"/>
    <s v="San Giovanni in Monte"/>
    <s v="Church"/>
    <s v="Bologna"/>
    <s v="Papal "/>
    <s v="Papal State"/>
    <s v="2 July 1796"/>
    <s v="Yes"/>
  </r>
  <r>
    <x v="30"/>
    <s v="1581-1641"/>
    <x v="0"/>
    <s v="Saint Jerome de la Charite"/>
    <s v="Church"/>
    <s v="Rome"/>
    <s v="Papal "/>
    <s v="Papal State"/>
    <s v="1 Apr 1797"/>
    <s v="Yes"/>
  </r>
  <r>
    <x v="31"/>
    <s v="1490-1542"/>
    <x v="1"/>
    <s v="Gallery"/>
    <s v="Gallery"/>
    <s v="Modena"/>
    <s v="Modena"/>
    <s v="Italian-Ruled"/>
    <s v="22 May 1796"/>
    <s v="Yes"/>
  </r>
  <r>
    <x v="32"/>
    <s v="1575-1640"/>
    <x v="0"/>
    <s v="San Quintino"/>
    <s v="Church"/>
    <s v="Parma"/>
    <s v="Parma"/>
    <s v="Italian-Ruled"/>
    <s v="3 May 1803"/>
    <s v="Yes"/>
  </r>
  <r>
    <x v="33"/>
    <s v="1395-1455"/>
    <x v="5"/>
    <s v="St Dominic"/>
    <s v="Church"/>
    <s v="Perugia"/>
    <s v="Papal "/>
    <s v="Papal State"/>
    <n v="1811"/>
    <s v="Yes"/>
  </r>
  <r>
    <x v="34"/>
    <s v="1472-1517"/>
    <x v="2"/>
    <s v="Pitti Palace"/>
    <s v="Palace"/>
    <s v="Florence"/>
    <s v="Tuscany"/>
    <s v="Italian-Ruled"/>
    <s v="Mar/Apr 1799"/>
    <s v="Yes"/>
  </r>
  <r>
    <x v="34"/>
    <s v="1472-1517"/>
    <x v="2"/>
    <s v="Pitti Palace"/>
    <s v="Palace"/>
    <s v="Florence"/>
    <s v="Tuscany"/>
    <s v="Italian-Ruled"/>
    <s v="Mar/Apr 1799"/>
    <s v="Yes"/>
  </r>
  <r>
    <x v="35"/>
    <s v="1481-1559"/>
    <x v="1"/>
    <s v="Gallery"/>
    <s v="Gallery"/>
    <s v="Modena"/>
    <s v="Modena"/>
    <s v="Italian-Ruled"/>
    <s v="22 May 1796"/>
    <s v="Yes"/>
  </r>
  <r>
    <x v="35"/>
    <s v="1481-1559"/>
    <x v="1"/>
    <s v="Gallery"/>
    <s v="Gallery"/>
    <s v="Turin"/>
    <s v="Piedmont"/>
    <s v="Italian-Ruled"/>
    <n v="1801"/>
    <s v="Yes"/>
  </r>
  <r>
    <x v="35"/>
    <s v="1481-1559"/>
    <x v="1"/>
    <s v="Capitolino"/>
    <s v="Gallery"/>
    <s v="Rome"/>
    <s v="Papal "/>
    <s v="Papal State"/>
    <s v="6 May 1797"/>
    <s v="Yes"/>
  </r>
  <r>
    <x v="36"/>
    <s v="1637-1688"/>
    <x v="4"/>
    <s v="Gallery"/>
    <s v="Gallery"/>
    <s v="Modena"/>
    <s v="Modena"/>
    <s v="Italian-Ruled"/>
    <s v="25 Oct 1796"/>
    <s v="Yes/Lost"/>
  </r>
  <r>
    <x v="37"/>
    <s v="1470-1510"/>
    <x v="2"/>
    <s v="Pitti Palace"/>
    <s v="Palace"/>
    <s v="Florence"/>
    <s v="Tuscany"/>
    <s v="Italian-Ruled"/>
    <s v="Mar/Apr 1799"/>
    <s v="Yes"/>
  </r>
  <r>
    <x v="37"/>
    <s v="1470-1510"/>
    <x v="2"/>
    <s v="Pitti Palace"/>
    <s v="Palace"/>
    <s v="Florence"/>
    <s v="Tuscany"/>
    <s v="Italian-Ruled"/>
    <s v="Mar/Apr 1799"/>
    <s v="Yes"/>
  </r>
  <r>
    <x v="38"/>
    <s v="1592-1636"/>
    <x v="4"/>
    <s v="Pitti Palace"/>
    <s v="Palace"/>
    <s v="Florence"/>
    <s v="Tuscany"/>
    <s v="Italian-Ruled"/>
    <s v="Mar/Apr 1799"/>
    <s v="Yes"/>
  </r>
  <r>
    <x v="39"/>
    <s v="1610-1686"/>
    <x v="4"/>
    <s v="St Francis (deleted)"/>
    <s v="Church"/>
    <s v="Spezia"/>
    <s v="Piedmont"/>
    <s v="Italian-Ruled"/>
    <n v="1811"/>
    <s v="Yes/Lost"/>
  </r>
  <r>
    <x v="40"/>
    <s v="1460-1517"/>
    <x v="2"/>
    <s v="Cathedral"/>
    <s v="Church"/>
    <s v="Parma"/>
    <s v="Parma"/>
    <s v="Italian-Ruled"/>
    <s v="3 May 1803"/>
    <s v="Yes"/>
  </r>
  <r>
    <x v="41"/>
    <s v="1554-1627"/>
    <x v="1"/>
    <s v="S Francesco di Paulo (deleted)"/>
    <s v="Church"/>
    <s v="Genoa"/>
    <s v="Piedmont"/>
    <s v="Italian-Ruled"/>
    <n v="1811"/>
    <s v="Yes"/>
  </r>
  <r>
    <x v="42"/>
    <s v="1499-1546"/>
    <x v="1"/>
    <s v="Gallery"/>
    <s v="Gallery"/>
    <s v="Modena"/>
    <s v="Modena"/>
    <s v="Italian-Ruled"/>
    <s v="25 Oct 1796"/>
    <s v="Yes/Lost"/>
  </r>
  <r>
    <x v="42"/>
    <s v="1499-1546"/>
    <x v="1"/>
    <s v="Pitti Palace"/>
    <s v="Palace"/>
    <s v="Florence"/>
    <s v="Tuscany"/>
    <s v="Italian-Ruled"/>
    <s v="Mar/Apr 1799"/>
    <s v="Yes"/>
  </r>
  <r>
    <x v="42"/>
    <s v="1499-1546"/>
    <x v="1"/>
    <s v="Pitti Palace"/>
    <s v="Palace"/>
    <s v="Florence"/>
    <s v="Tuscany"/>
    <s v="Italian-Ruled"/>
    <s v="Mar/Apr 1799"/>
    <s v="Yes"/>
  </r>
  <r>
    <x v="42"/>
    <s v="1499-1546"/>
    <x v="1"/>
    <s v="Pitti Palace"/>
    <s v="Palace"/>
    <s v="Florence"/>
    <s v="Tuscany"/>
    <s v="Italian-Ruled"/>
    <s v="Mar/Apr 1799"/>
    <s v="Yes"/>
  </r>
  <r>
    <x v="42"/>
    <s v="1499-1546"/>
    <x v="1"/>
    <s v="Pitti Palace"/>
    <s v="Palace"/>
    <s v="Florence"/>
    <s v="Tuscany"/>
    <s v="Italian-Ruled"/>
    <s v="Mar/Apr 1799"/>
    <s v="Yes"/>
  </r>
  <r>
    <x v="42"/>
    <s v="1499-1546"/>
    <x v="1"/>
    <s v="St Etienne"/>
    <s v="Church"/>
    <s v="Genoa"/>
    <s v="Piedmont"/>
    <s v="Italian-Ruled"/>
    <s v="Apr 1812"/>
    <s v="Yes"/>
  </r>
  <r>
    <x v="43"/>
    <s v="1591-1666"/>
    <x v="4"/>
    <s v="Chartreuse"/>
    <s v="Church"/>
    <s v="Bologna"/>
    <s v="Papal "/>
    <s v="Papal State"/>
    <s v="2 July 1796"/>
    <s v="Yes"/>
  </r>
  <r>
    <x v="43"/>
    <s v="1591-1666"/>
    <x v="4"/>
    <s v="St. Gregory"/>
    <s v="Church"/>
    <s v="Bologna"/>
    <s v="Papal "/>
    <s v="Papal State"/>
    <s v="2 July 1796"/>
    <s v="Yes"/>
  </r>
  <r>
    <x v="43"/>
    <s v="1591-1666"/>
    <x v="4"/>
    <s v="Capucines Church"/>
    <s v="Church"/>
    <s v="Cento"/>
    <s v="Papal "/>
    <s v="Papal State"/>
    <s v="7 July 1796"/>
    <s v="Yes"/>
  </r>
  <r>
    <x v="43"/>
    <s v="1591-1666"/>
    <x v="4"/>
    <s v="Cathedral"/>
    <s v="Church"/>
    <s v="Cento"/>
    <s v="Papal "/>
    <s v="Papal State"/>
    <s v="7 July 1796"/>
    <s v="Yes"/>
  </r>
  <r>
    <x v="43"/>
    <s v="1591-1666"/>
    <x v="4"/>
    <s v="Nom-de-Dieu"/>
    <s v="Church"/>
    <s v="Cento"/>
    <s v="Papal "/>
    <s v="Papal State"/>
    <s v="7 July 1796"/>
    <s v="Yes"/>
  </r>
  <r>
    <x v="43"/>
    <s v="1591-1666"/>
    <x v="4"/>
    <s v="St Peter"/>
    <s v="Church"/>
    <s v="Cento"/>
    <s v="Papal "/>
    <s v="Papal State"/>
    <s v="7 July 1796"/>
    <s v="Yes"/>
  </r>
  <r>
    <x v="43"/>
    <s v="1591-1666"/>
    <x v="4"/>
    <s v="Ste Marie Magdalene"/>
    <s v="Church"/>
    <s v="Cento"/>
    <s v="Papal "/>
    <s v="Papal State"/>
    <s v="7 July 1796"/>
    <s v="Yes"/>
  </r>
  <r>
    <x v="43"/>
    <s v="1591-1666"/>
    <x v="4"/>
    <s v="Capucines Church"/>
    <s v="Church"/>
    <s v="Parma"/>
    <s v="Parma"/>
    <s v="Italian-Ruled"/>
    <s v="3 May 1803"/>
    <s v="Yes"/>
  </r>
  <r>
    <x v="43"/>
    <s v="1591-1666"/>
    <x v="4"/>
    <s v="Gallery"/>
    <s v="Gallery"/>
    <s v="Modena"/>
    <s v="Modena"/>
    <s v="Italian-Ruled"/>
    <s v="22 May 1796"/>
    <s v="Yes"/>
  </r>
  <r>
    <x v="43"/>
    <s v="1591-1666"/>
    <x v="4"/>
    <s v="Gallery"/>
    <s v="Gallery"/>
    <s v="Modena"/>
    <s v="Modena"/>
    <s v="Italian-Ruled"/>
    <s v="22 May 1796"/>
    <s v="Yes"/>
  </r>
  <r>
    <x v="43"/>
    <s v="1591-1666"/>
    <x v="4"/>
    <s v="Gallery"/>
    <s v="Gallery"/>
    <s v="Modena"/>
    <s v="Modena"/>
    <s v="Italian-Ruled"/>
    <s v="22 May 1796"/>
    <s v="Yes"/>
  </r>
  <r>
    <x v="43"/>
    <s v="1591-1666"/>
    <x v="4"/>
    <s v="Gallery"/>
    <s v="Gallery"/>
    <s v="Modena"/>
    <s v="Modena"/>
    <s v="Italian-Ruled"/>
    <s v="25 Oct 1796"/>
    <s v="Yes"/>
  </r>
  <r>
    <x v="43"/>
    <s v="1591-1666"/>
    <x v="4"/>
    <s v="Monte-Cavallo"/>
    <s v="Church"/>
    <s v="Rome"/>
    <s v="Papal "/>
    <s v="Papal State"/>
    <s v="1 Apr 1797"/>
    <s v="Yes"/>
  </r>
  <r>
    <x v="43"/>
    <s v="1591-1666"/>
    <x v="4"/>
    <s v="Vatican"/>
    <s v="Church"/>
    <s v="Rome"/>
    <s v="Papal "/>
    <s v="Papal State"/>
    <s v="5 May 1797"/>
    <s v="Yes"/>
  </r>
  <r>
    <x v="44"/>
    <s v="1575-1642"/>
    <x v="0"/>
    <s v="Chiesa dei Mendicanti"/>
    <s v="Church"/>
    <s v="Bologna"/>
    <s v="Papal "/>
    <s v="Papal State"/>
    <s v="2 July 1796"/>
    <s v="Yes"/>
  </r>
  <r>
    <x v="44"/>
    <s v="1575-1642"/>
    <x v="0"/>
    <s v="St Dominic"/>
    <s v="Church"/>
    <s v="Bologna"/>
    <s v="Papal "/>
    <s v="Papal State"/>
    <s v="2 July 1796"/>
    <s v="Yes"/>
  </r>
  <r>
    <x v="44"/>
    <s v="1575-1642"/>
    <x v="0"/>
    <s v="Gallery"/>
    <s v="Gallery"/>
    <s v="Modena"/>
    <s v="Modena"/>
    <s v="Italian-Ruled"/>
    <s v="22 May 1796"/>
    <s v="Yes"/>
  </r>
  <r>
    <x v="44"/>
    <s v="1575-1642"/>
    <x v="0"/>
    <s v="Gallery"/>
    <s v="Gallery"/>
    <s v="Modena"/>
    <s v="Modena"/>
    <s v="Italian-Ruled"/>
    <s v="25 Oct 1796"/>
    <s v="Yes/Lost"/>
  </r>
  <r>
    <x v="44"/>
    <s v="1575-1642"/>
    <x v="0"/>
    <s v="Gallery"/>
    <s v="Gallery"/>
    <s v="Turin"/>
    <s v="Piedmont"/>
    <s v="Italian-Ruled"/>
    <s v="Feb/Mar 1799"/>
    <s v="Yes"/>
  </r>
  <r>
    <x v="44"/>
    <s v="1575-1642"/>
    <x v="0"/>
    <s v="Pitti Palace"/>
    <s v="Palace"/>
    <s v="Florence"/>
    <s v="Tuscany"/>
    <s v="Italian-Ruled"/>
    <s v="Mar/Apr 1799"/>
    <s v="Yes"/>
  </r>
  <r>
    <x v="44"/>
    <s v="1575-1642"/>
    <x v="0"/>
    <s v="Cathedral"/>
    <s v="Church"/>
    <s v="Pesaro"/>
    <s v="Papal "/>
    <s v="Papal State"/>
    <n v="1797"/>
    <s v="Yes"/>
  </r>
  <r>
    <x v="44"/>
    <s v="1575-1642"/>
    <x v="0"/>
    <s v="Capitolino"/>
    <s v="Gallery"/>
    <s v="Rome"/>
    <s v="Papal "/>
    <s v="Papal State"/>
    <s v="5 May 1797"/>
    <s v="Yes"/>
  </r>
  <r>
    <x v="44"/>
    <s v="1575-1642"/>
    <x v="0"/>
    <s v="Vatican"/>
    <s v="Church"/>
    <s v="Vatican"/>
    <s v="Papal "/>
    <s v="Papal State"/>
    <s v="4 May 1797"/>
    <s v="Yes"/>
  </r>
  <r>
    <x v="45"/>
    <s v="1562-1646"/>
    <x v="0"/>
    <s v="Gallery"/>
    <s v="Gallery"/>
    <s v="Turin"/>
    <s v="Piedmont"/>
    <s v="Italian-Ruled"/>
    <s v="Feb/Mar 1799"/>
    <s v="Yes"/>
  </r>
  <r>
    <x v="46"/>
    <s v="1495-1575"/>
    <x v="1"/>
    <s v="St Peter"/>
    <s v="Church"/>
    <s v="Cremona"/>
    <s v="Lombard-Venetia"/>
    <s v="Foreign-Ruled"/>
    <s v="5 June 1796"/>
    <s v="Yes"/>
  </r>
  <r>
    <x v="47"/>
    <s v="1558-1623"/>
    <x v="1"/>
    <s v="Eglise de la Charite"/>
    <s v="Church"/>
    <s v="Venice"/>
    <s v="Lombard-Venetia"/>
    <s v="Foreign-Ruled"/>
    <s v="11 Sept 1797"/>
    <s v="Yes"/>
  </r>
  <r>
    <x v="48"/>
    <s v="1581-1647"/>
    <x v="0"/>
    <s v="Ognissanti"/>
    <s v="Church"/>
    <s v="Parma"/>
    <s v="Parma"/>
    <s v="Italian-Ruled"/>
    <s v="3 May 1803"/>
    <s v="Yes"/>
  </r>
  <r>
    <x v="49"/>
    <s v="1444-1514"/>
    <x v="2"/>
    <s v="Gallery"/>
    <s v="Gallery"/>
    <s v="Turin"/>
    <s v="Piedmont"/>
    <s v="Italian-Ruled"/>
    <s v="Feb/Mar 1799"/>
    <s v="Yes"/>
  </r>
  <r>
    <x v="50"/>
    <s v="1457-1504"/>
    <x v="2"/>
    <s v="St Theodore (deleted)"/>
    <s v="Church"/>
    <s v="Genoa"/>
    <s v="Piedmont"/>
    <s v="Italian-Ruled"/>
    <n v="1811"/>
    <s v="Yes"/>
  </r>
  <r>
    <x v="51"/>
    <s v="1665-1747"/>
    <x v="4"/>
    <s v="St Roch"/>
    <s v="Church"/>
    <s v="Parma"/>
    <s v="Parma"/>
    <s v="Italian-Ruled"/>
    <s v="3 May 1803"/>
    <s v="Yes"/>
  </r>
  <r>
    <x v="52"/>
    <s v="1559-1613"/>
    <x v="1"/>
    <s v="Pitti Palace"/>
    <s v="Palace"/>
    <s v="Florence"/>
    <s v="Tuscany"/>
    <s v="Italian-Ruled"/>
    <s v="Mar/Apr 1799"/>
    <s v="Yes"/>
  </r>
  <r>
    <x v="53"/>
    <s v="1597-1646"/>
    <x v="4"/>
    <s v="Gallery"/>
    <s v="Gallery"/>
    <s v="Modena"/>
    <s v="Modena"/>
    <s v="Italian-Ruled"/>
    <s v="25 Oct 1796"/>
    <s v="Yes"/>
  </r>
  <r>
    <x v="53"/>
    <s v="1597-1646"/>
    <x v="4"/>
    <s v="Gallery"/>
    <s v="Gallery"/>
    <s v="Modena"/>
    <s v="Modena"/>
    <s v="Italian-Ruled"/>
    <s v="22 May 1796"/>
    <s v="Yes"/>
  </r>
  <r>
    <x v="54"/>
    <s v="1465-1532"/>
    <x v="3"/>
    <s v="Ambrosian Library"/>
    <s v="Other"/>
    <s v="Milan"/>
    <s v="Lombard-Venetia"/>
    <s v="Foreign-Ruled"/>
    <s v="24 May 1796"/>
    <s v="Yes"/>
  </r>
  <r>
    <x v="54"/>
    <s v="1465-1532"/>
    <x v="3"/>
    <s v="Ambrosian Library"/>
    <s v="Other"/>
    <s v="Milan"/>
    <s v="Lombard-Venetia"/>
    <s v="Foreign-Ruled"/>
    <s v="25 June 1796"/>
    <s v="Yes"/>
  </r>
  <r>
    <x v="55"/>
    <s v="1470-1549"/>
    <x v="3"/>
    <s v="Brera Museum"/>
    <s v="Gallery"/>
    <s v="Milan"/>
    <s v="Lombard-Venetia"/>
    <s v="Foreign-Ruled"/>
    <n v="1812"/>
    <s v="Exchanged"/>
  </r>
  <r>
    <x v="56"/>
    <s v="1480-1528"/>
    <x v="3"/>
    <s v="St. Francis"/>
    <s v="Church"/>
    <s v="Parma"/>
    <s v="Parma"/>
    <s v="Italian-Ruled"/>
    <s v="3 May 1803"/>
    <s v="Yes"/>
  </r>
  <r>
    <x v="56"/>
    <s v="1480-1528"/>
    <x v="3"/>
    <s v="Academy of Fine Arts"/>
    <s v="Academy"/>
    <s v="Parma"/>
    <s v="Parma"/>
    <s v="Italian-Ruled"/>
    <s v="May 1796"/>
    <s v="Yes"/>
  </r>
  <r>
    <x v="57"/>
    <s v="1491-1554"/>
    <x v="1"/>
    <s v="Carmine Church"/>
    <s v="Church"/>
    <s v="Parma"/>
    <s v="Parma"/>
    <s v="Italian-Ruled"/>
    <s v="3 May 1803"/>
    <s v="Yes"/>
  </r>
  <r>
    <x v="57"/>
    <s v="1491-1554"/>
    <x v="1"/>
    <m/>
    <s v="Unknown"/>
    <s v="Parma"/>
    <s v="Parma"/>
    <s v="Italian-Ruled"/>
    <s v="3 May 1803"/>
    <s v="Yes"/>
  </r>
  <r>
    <x v="58"/>
    <s v="1500-1555"/>
    <x v="1"/>
    <s v="Brera Museum"/>
    <s v="Gallery"/>
    <s v="Milan"/>
    <s v="Lombard-Venetia"/>
    <s v="Foreign-Ruled"/>
    <n v="1812"/>
    <s v="Exchanged"/>
  </r>
  <r>
    <x v="58"/>
    <s v="1500-1555"/>
    <x v="1"/>
    <s v="Brera Museum"/>
    <s v="Gallery"/>
    <s v="Milan"/>
    <s v="Lombard-Venetia"/>
    <s v="Foreign-Ruled"/>
    <n v="1812"/>
    <s v="Exchanged"/>
  </r>
  <r>
    <x v="59"/>
    <s v="1520-1578"/>
    <x v="1"/>
    <s v="Pitti Palace"/>
    <s v="Palace"/>
    <s v="Florence"/>
    <s v="Tuscany"/>
    <s v="Italian-Ruled"/>
    <s v="Mar/Apr 1799"/>
    <s v="Yes"/>
  </r>
  <r>
    <x v="59"/>
    <s v="1520-1578"/>
    <x v="1"/>
    <s v="Pitti Palace"/>
    <s v="Palace"/>
    <s v="Florence"/>
    <s v="Tuscany"/>
    <s v="Italian-Ruled"/>
    <s v="Mar/Apr 1799"/>
    <s v="Yes"/>
  </r>
  <r>
    <x v="60"/>
    <s v="1511-1587"/>
    <x v="1"/>
    <s v="St Michel"/>
    <s v="Church"/>
    <s v="Parma"/>
    <s v="Parma"/>
    <s v="Italian-Ruled"/>
    <s v="May 1796"/>
    <s v="Yes"/>
  </r>
  <r>
    <x v="61"/>
    <s v="1581-1651"/>
    <x v="0"/>
    <s v="Capucines Church"/>
    <s v="Church"/>
    <s v="Parma"/>
    <s v="Parma"/>
    <s v="Italian-Ruled"/>
    <s v="3 May 1803"/>
    <s v="Yes"/>
  </r>
  <r>
    <x v="62"/>
    <s v="1503-1540"/>
    <x v="1"/>
    <s v="Ste Margaret"/>
    <s v="Church"/>
    <s v="Bologna"/>
    <s v="Papal "/>
    <s v="Papal State"/>
    <s v="2 July 1796"/>
    <s v="Yes"/>
  </r>
  <r>
    <x v="62"/>
    <s v="1503-1540"/>
    <x v="1"/>
    <s v="Pitti Palace"/>
    <s v="Palace"/>
    <s v="Florence"/>
    <s v="Tuscany"/>
    <s v="Italian-Ruled"/>
    <s v="Mar/Apr 1799"/>
    <s v="Yes"/>
  </r>
  <r>
    <x v="63"/>
    <s v="1446-1523"/>
    <x v="2"/>
    <s v="San Giovanni in Monte"/>
    <s v="Church"/>
    <s v="Bologna"/>
    <s v="Papal "/>
    <s v="Papal State"/>
    <s v="2 July 1796"/>
    <s v="Yes"/>
  </r>
  <r>
    <x v="63"/>
    <s v="1446-1523"/>
    <x v="2"/>
    <s v="St Augustin"/>
    <s v="Church"/>
    <s v="Cremona"/>
    <s v="Lombard-Venetia"/>
    <s v="Foreign-Ruled"/>
    <s v="5 June 1796"/>
    <s v="Yes"/>
  </r>
  <r>
    <x v="63"/>
    <s v="1446-1523"/>
    <x v="2"/>
    <s v="St Peter"/>
    <s v="Church"/>
    <s v="Perugia"/>
    <s v="Papal "/>
    <s v="Papal State"/>
    <s v="1 Mar 1797"/>
    <s v="Yes"/>
  </r>
  <r>
    <x v="63"/>
    <s v="1446-1523"/>
    <x v="2"/>
    <s v="San Francesco"/>
    <s v="Church"/>
    <s v="Perugia"/>
    <s v="Papal "/>
    <s v="Papal State"/>
    <s v="20 Feb 1797"/>
    <s v="Yes"/>
  </r>
  <r>
    <x v="63"/>
    <s v="1446-1523"/>
    <x v="2"/>
    <s v="St Augustin"/>
    <s v="Church"/>
    <s v="Perugia"/>
    <s v="Papal "/>
    <s v="Papal State"/>
    <s v="27 Feb 1797"/>
    <s v="Yes/Lost"/>
  </r>
  <r>
    <x v="63"/>
    <s v="1446-1523"/>
    <x v="2"/>
    <s v="Communal Chapel of the Palce"/>
    <s v="Church"/>
    <s v="Perugia"/>
    <s v="Papal "/>
    <s v="Papal State"/>
    <s v="3 Mar 1797"/>
    <s v="Yes"/>
  </r>
  <r>
    <x v="63"/>
    <s v="1446-1523"/>
    <x v="2"/>
    <s v="Pitti Palace"/>
    <s v="Palace"/>
    <s v="Florence"/>
    <s v="Tuscany"/>
    <s v="Italian-Ruled"/>
    <s v="Mar/Apr 1799"/>
    <s v="Yes"/>
  </r>
  <r>
    <x v="64"/>
    <s v="1454-1513"/>
    <x v="2"/>
    <s v="Franciscan church of Montesanto (deleted)"/>
    <s v="Church"/>
    <s v="Todi"/>
    <s v="Papal "/>
    <s v="Papal State"/>
    <n v="1811"/>
    <s v="Yes"/>
  </r>
  <r>
    <x v="65"/>
    <s v="1395-1455"/>
    <x v="5"/>
    <s v="St Francis (deleted)"/>
    <s v="Church"/>
    <s v="Perugia"/>
    <s v="Papal "/>
    <s v="Papal State"/>
    <n v="1811"/>
    <s v="Yes"/>
  </r>
  <r>
    <x v="66"/>
    <s v="1484-1539"/>
    <x v="3"/>
    <s v="Madonna dell'Orto"/>
    <s v="Church"/>
    <s v="Venice"/>
    <s v="Lombard-Venetia"/>
    <s v="Foreign-Ruled"/>
    <s v="11 Sept 1797"/>
    <s v="Yes"/>
  </r>
  <r>
    <x v="67"/>
    <s v="1560-1620"/>
    <x v="1"/>
    <s v="Gallery"/>
    <s v="Gallery"/>
    <s v="Modena"/>
    <s v="Modena"/>
    <s v="Italian-Ruled"/>
    <s v="19 June 1796"/>
    <s v="Yes/Lost"/>
  </r>
  <r>
    <x v="67"/>
    <s v="1560-1620"/>
    <x v="1"/>
    <s v="Madonna della Steccata"/>
    <s v="Church"/>
    <s v="Parma"/>
    <s v="Parma"/>
    <s v="Italian-Ruled"/>
    <s v="May 1796"/>
    <s v="Yes"/>
  </r>
  <r>
    <x v="68"/>
    <s v="1450-1517"/>
    <x v="2"/>
    <s v="St John the Evangelist"/>
    <s v="Church"/>
    <s v="Parma"/>
    <s v="Parma"/>
    <s v="Italian-Ruled"/>
    <s v="3 May 1803"/>
    <s v="Yes"/>
  </r>
  <r>
    <x v="69"/>
    <s v="1483-1520"/>
    <x v="3"/>
    <s v="San Giovanni in Monte"/>
    <s v="Church"/>
    <s v="Bologna"/>
    <s v="Papal "/>
    <s v="Papal State"/>
    <s v="2 July 1796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Pitti Palace"/>
    <s v="Palace"/>
    <s v="Florence"/>
    <s v="Tuscany"/>
    <s v="Italian-Ruled"/>
    <s v="Mar/Apr 1799"/>
    <s v="Yes"/>
  </r>
  <r>
    <x v="69"/>
    <s v="1483-1520"/>
    <x v="3"/>
    <s v="Chiesa delle religiose di Santa Anna"/>
    <s v="Church"/>
    <s v="Foligno"/>
    <s v="Papal "/>
    <s v="Papal State"/>
    <s v="25 Feb 1797"/>
    <s v="Yes"/>
  </r>
  <r>
    <x v="69"/>
    <s v="1483-1520"/>
    <x v="3"/>
    <s v="St Paul"/>
    <s v="Church"/>
    <s v="Parma"/>
    <s v="Parma"/>
    <s v="Italian-Ruled"/>
    <s v="May 1796"/>
    <s v="Yes"/>
  </r>
  <r>
    <x v="69"/>
    <s v="1483-1520"/>
    <x v="3"/>
    <s v="Monteluce church"/>
    <s v="Church"/>
    <s v="Perugia"/>
    <s v="Papal "/>
    <s v="Papal State"/>
    <s v="23 Feb 1797"/>
    <s v="Yes"/>
  </r>
  <r>
    <x v="69"/>
    <s v="1483-1520"/>
    <x v="3"/>
    <s v="San Francesco"/>
    <s v="Church"/>
    <s v="Perugia"/>
    <s v="Papal "/>
    <s v="Papal State"/>
    <s v="20 Feb 1797"/>
    <s v="Yes"/>
  </r>
  <r>
    <x v="69"/>
    <s v="1483-1520"/>
    <x v="3"/>
    <s v="San Francesco"/>
    <s v="Church"/>
    <s v="Perugia"/>
    <s v="Papal "/>
    <s v="Papal State"/>
    <s v="20 Feb 1797"/>
    <s v="Yes"/>
  </r>
  <r>
    <x v="69"/>
    <s v="1483-1520"/>
    <x v="3"/>
    <s v="San Francesco"/>
    <s v="Church"/>
    <s v="Perugia"/>
    <s v="Papal "/>
    <s v="Papal State"/>
    <s v="20 Feb 1797"/>
    <s v="Yes"/>
  </r>
  <r>
    <x v="69"/>
    <s v="1483-1520"/>
    <x v="3"/>
    <s v="San Pietro di Montorio"/>
    <s v="Church"/>
    <s v="Rome"/>
    <s v="Papal "/>
    <s v="Papal State"/>
    <s v="3 May 1797"/>
    <s v="Yes"/>
  </r>
  <r>
    <x v="70"/>
    <s v="1490-1557"/>
    <x v="1"/>
    <s v="Chiesa dei Ereminati"/>
    <s v="Church"/>
    <s v="Parma"/>
    <s v="Parma"/>
    <s v="Italian-Ruled"/>
    <s v="3 May 1803"/>
    <s v="Yes"/>
  </r>
  <r>
    <x v="71"/>
    <s v="1615-1673"/>
    <x v="4"/>
    <s v="San Giovanni alle Case Rotte"/>
    <s v="Church"/>
    <s v="Milan"/>
    <s v="Lombard-Venetia"/>
    <s v="Foreign-Ruled"/>
    <s v="25 June 1796"/>
    <s v="Yes"/>
  </r>
  <r>
    <x v="71"/>
    <s v="1615-1673"/>
    <x v="4"/>
    <s v="Pitti Palace"/>
    <s v="Palace"/>
    <s v="Florence"/>
    <s v="Tuscany"/>
    <s v="Italian-Ruled"/>
    <s v="Mar/Apr 1799"/>
    <s v="Yes"/>
  </r>
  <r>
    <x v="71"/>
    <s v="1615-1673"/>
    <x v="4"/>
    <s v="Pitti Palace"/>
    <s v="Palace"/>
    <s v="Florence"/>
    <s v="Tuscany"/>
    <s v="Italian-Ruled"/>
    <s v="Mar/Apr 1799"/>
    <s v="Yes"/>
  </r>
  <r>
    <x v="71"/>
    <s v="1615-1673"/>
    <x v="4"/>
    <s v="Pitti Palace"/>
    <s v="Palace"/>
    <s v="Florence"/>
    <s v="Tuscany"/>
    <s v="Italian-Ruled"/>
    <s v="Mar/Apr 1799"/>
    <s v="Yes"/>
  </r>
  <r>
    <x v="72"/>
    <s v="Unknown"/>
    <x v="6"/>
    <s v="St Dominic"/>
    <s v="Church"/>
    <s v="Perugia"/>
    <s v="Papal "/>
    <s v="Papal State"/>
    <n v="1811"/>
    <s v="Yes/Lost"/>
  </r>
  <r>
    <x v="72"/>
    <s v="Unknown"/>
    <x v="6"/>
    <s v="Saint Louis les Francais"/>
    <s v="Church"/>
    <s v="Rome"/>
    <s v="Papal "/>
    <s v="Papal State"/>
    <n v="1802"/>
    <s v="Yes"/>
  </r>
  <r>
    <x v="73"/>
    <s v="1485-1547"/>
    <x v="3"/>
    <s v="Pitti Palace"/>
    <s v="Palace"/>
    <s v="Florence"/>
    <s v="Tuscany"/>
    <s v="Italian-Ruled"/>
    <s v="Mar/Apr 1799"/>
    <s v="Yes"/>
  </r>
  <r>
    <x v="74"/>
    <s v="1477-1549"/>
    <x v="3"/>
    <s v="Dome"/>
    <s v="Church"/>
    <s v="Pisa"/>
    <s v="Tuscany"/>
    <s v="Italian-Ruled"/>
    <n v="1812"/>
    <s v="Yes"/>
  </r>
  <r>
    <x v="75"/>
    <s v="1576-1622"/>
    <x v="0"/>
    <s v="Gallery"/>
    <s v="Gallery"/>
    <s v="Modena"/>
    <s v="Modena"/>
    <s v="Italian-Ruled"/>
    <s v="19 June 1796"/>
    <s v="Yes"/>
  </r>
  <r>
    <x v="76"/>
    <s v="1577-1668"/>
    <x v="0"/>
    <s v="Bell'Aria Castle"/>
    <s v="Palace"/>
    <s v="Modena"/>
    <s v="Modena"/>
    <s v="Italian-Ruled"/>
    <s v="29 Oct 1796"/>
    <s v="Yes"/>
  </r>
  <r>
    <x v="77"/>
    <s v="1518-1594"/>
    <x v="1"/>
    <s v="Madonna dell'Orto"/>
    <s v="Church"/>
    <s v="Venice"/>
    <s v="Lombard-Venetia"/>
    <s v="Foreign-Ruled"/>
    <s v="11 Sept 1797"/>
    <s v="Yes"/>
  </r>
  <r>
    <x v="77"/>
    <s v="1518-1594"/>
    <x v="1"/>
    <s v="Scuola di San Marco"/>
    <s v="Church"/>
    <s v="Venice"/>
    <s v="Lombard-Venetia"/>
    <s v="Foreign-Ruled"/>
    <s v="11 Sept 1797"/>
    <s v="Yes"/>
  </r>
  <r>
    <x v="78"/>
    <s v="1485-1576"/>
    <x v="1"/>
    <s v="Church of the Jesuits"/>
    <s v="Church"/>
    <s v="Venice"/>
    <s v="Lombard-Venetia"/>
    <s v="Foreign-Ruled"/>
    <s v="11 Sept 1797"/>
    <s v="Yes"/>
  </r>
  <r>
    <x v="78"/>
    <s v="1485-1576"/>
    <x v="1"/>
    <s v="Doge Palace"/>
    <s v="Palace"/>
    <s v="Venice"/>
    <s v="Lombard-Venetia"/>
    <s v="Foreign-Ruled"/>
    <s v="11 Sept 1797"/>
    <s v="Yes"/>
  </r>
  <r>
    <x v="78"/>
    <s v="1485-1576"/>
    <x v="1"/>
    <s v="St John and Paul"/>
    <s v="Church"/>
    <s v="Venice"/>
    <s v="Lombard-Venetia"/>
    <s v="Foreign-Ruled"/>
    <s v="11 Sept 1797"/>
    <s v="Yes/Destroyed"/>
  </r>
  <r>
    <x v="78"/>
    <s v="1485-1576"/>
    <x v="1"/>
    <s v="Pitti Palace"/>
    <s v="Palace"/>
    <s v="Florence"/>
    <s v="Tuscany"/>
    <s v="Italian-Ruled"/>
    <s v="Mar/Apr 1799"/>
    <s v="Yes"/>
  </r>
  <r>
    <x v="78"/>
    <s v="1485-1576"/>
    <x v="1"/>
    <s v="Pitti Palace"/>
    <s v="Palace"/>
    <s v="Florence"/>
    <s v="Tuscany"/>
    <s v="Italian-Ruled"/>
    <s v="Mar/Apr 1799"/>
    <s v="Yes"/>
  </r>
  <r>
    <x v="78"/>
    <s v="1485-1576"/>
    <x v="1"/>
    <s v="Pitti Palace"/>
    <s v="Palace"/>
    <s v="Florence"/>
    <s v="Tuscany"/>
    <s v="Italian-Ruled"/>
    <s v="Mar/Apr 1799"/>
    <s v="Yes"/>
  </r>
  <r>
    <x v="78"/>
    <s v="1485-1576"/>
    <x v="1"/>
    <s v="Pitti Palace"/>
    <s v="Palace"/>
    <s v="Florence"/>
    <s v="Tuscany"/>
    <s v="Italian-Ruled"/>
    <s v="Mar/Apr 1799"/>
    <s v="Yes"/>
  </r>
  <r>
    <x v="78"/>
    <s v="1485-1576"/>
    <x v="1"/>
    <s v="Cathedral"/>
    <s v="Church"/>
    <s v="Verona"/>
    <s v="Lombard-Venetia"/>
    <s v="Foreign-Ruled"/>
    <s v="18 May 1797"/>
    <s v="Yes"/>
  </r>
  <r>
    <x v="79"/>
    <s v="15th Cenuty"/>
    <x v="2"/>
    <s v="San Giacomo (deleted)"/>
    <s v="Church"/>
    <s v="Savona"/>
    <s v="Piedmont"/>
    <s v="Italian-Ruled"/>
    <n v="1811"/>
    <s v="Yes/Lost"/>
  </r>
  <r>
    <x v="80"/>
    <s v="Unknown"/>
    <x v="6"/>
    <s v="Monteluce convent"/>
    <s v="Church"/>
    <s v="Close to Perugia"/>
    <s v="Papal "/>
    <s v="Papal State"/>
    <n v="1811"/>
    <s v="Yes"/>
  </r>
  <r>
    <x v="81"/>
    <s v="1620-1672"/>
    <x v="4"/>
    <s v="St Francis (deleted)"/>
    <s v="Church"/>
    <s v="Chiavari"/>
    <s v="Piedmont"/>
    <s v="Italian-Ruled"/>
    <n v="1811"/>
    <s v="Yes/Lost"/>
  </r>
  <r>
    <x v="82"/>
    <s v="Unknown"/>
    <x v="6"/>
    <s v="St Dominic"/>
    <s v="Church"/>
    <s v="Perugia"/>
    <s v="Papal "/>
    <s v="Papal State"/>
    <n v="1811"/>
    <s v="Yes/Lost"/>
  </r>
  <r>
    <x v="83"/>
    <s v="1528-1588"/>
    <x v="1"/>
    <s v="Doge Palace"/>
    <s v="Palace"/>
    <s v="Venice"/>
    <s v="Lombard-Venetia"/>
    <s v="Foreign-Ruled"/>
    <s v="11 Sept 1797"/>
    <s v="Yes"/>
  </r>
  <r>
    <x v="83"/>
    <s v="1528-1588"/>
    <x v="1"/>
    <s v="St John and Paul"/>
    <s v="Church"/>
    <s v="Venice"/>
    <s v="Lombard-Venetia"/>
    <s v="Foreign-Ruled"/>
    <s v="11 Sept 1797"/>
    <s v="Yes"/>
  </r>
  <r>
    <x v="83"/>
    <s v="1528-1588"/>
    <x v="1"/>
    <s v="Refectory of St Sebastian"/>
    <s v="Church"/>
    <s v="Venice"/>
    <s v="Lombard-Venetia"/>
    <s v="Foreign-Ruled"/>
    <s v="11 Sept 1797"/>
    <s v="Yes"/>
  </r>
  <r>
    <x v="83"/>
    <s v="1528-1588"/>
    <x v="1"/>
    <s v="Doge Palace"/>
    <s v="Palace"/>
    <s v="Venice"/>
    <s v="Lombard-Venetia"/>
    <s v="Foreign-Ruled"/>
    <s v="11 Sept 1797"/>
    <s v="Yes"/>
  </r>
  <r>
    <x v="83"/>
    <s v="1528-1588"/>
    <x v="1"/>
    <s v="St. Zachary"/>
    <s v="Church"/>
    <s v="Venice"/>
    <s v="Lombard-Venetia"/>
    <s v="Foreign-Ruled"/>
    <s v="11 Sept 1797"/>
    <s v="Yes"/>
  </r>
  <r>
    <x v="83"/>
    <s v="1528-1588"/>
    <x v="1"/>
    <s v="Bevilacqua Palace"/>
    <s v="Palace"/>
    <s v="Verona"/>
    <s v="Lombard-Venetia"/>
    <s v="Foreign-Ruled"/>
    <s v="18 May 1797"/>
    <s v="Yes/Lost"/>
  </r>
  <r>
    <x v="83"/>
    <s v="1528-1588"/>
    <x v="1"/>
    <s v="Ste Marie of Victory"/>
    <s v="Church"/>
    <s v="Verona"/>
    <s v="Lombard-Venetia"/>
    <s v="Foreign-Ruled"/>
    <s v="18 May 1797"/>
    <s v="Yes"/>
  </r>
  <r>
    <x v="83"/>
    <s v="1528-1588"/>
    <x v="1"/>
    <s v="St George"/>
    <s v="Church"/>
    <s v="Verona"/>
    <s v="Lombard-Venetia"/>
    <s v="Foreign-Ruled"/>
    <s v="18 May 1797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4">
  <r>
    <s v="The Annunciation"/>
    <s v="After Schedone"/>
    <s v="16th century"/>
    <s v="16th Century"/>
    <s v="Saint Louis les Francais"/>
    <s v="Church"/>
    <s v="Rome"/>
    <x v="0"/>
    <s v="Papal State"/>
    <n v="1802"/>
    <s v="2nd Campaign"/>
    <s v="No/Lost"/>
    <s v="Paris"/>
    <n v="1815"/>
    <m/>
    <m/>
    <m/>
    <m/>
    <s v="*stayed in Paris in 1815"/>
  </r>
  <r>
    <s v="Birth of the Virgin Mother"/>
    <s v="Albani"/>
    <s v="1578-1660"/>
    <s v="16-17th Century"/>
    <s v="Oratory Madonna del Piombo"/>
    <s v="Church"/>
    <s v="Bologna"/>
    <x v="0"/>
    <s v="Papal State"/>
    <s v="2 July 1796"/>
    <s v="1st Campaign"/>
    <s v="Yes"/>
    <m/>
    <m/>
    <n v="1815"/>
    <s v="Capitol Pinacoteca"/>
    <s v="Museum"/>
    <s v="Rome"/>
    <m/>
  </r>
  <r>
    <s v="Christ in the desert with angels"/>
    <s v="Albani"/>
    <s v="1578-1660"/>
    <s v="16-17th Century"/>
    <s v="Madonna di Galliera"/>
    <s v="Church"/>
    <s v="Bologna"/>
    <x v="0"/>
    <s v="Papal State"/>
    <s v="2 July 1796"/>
    <s v="1st Campaign"/>
    <s v="No"/>
    <s v="Grenoble"/>
    <n v="1811"/>
    <m/>
    <m/>
    <m/>
    <m/>
    <m/>
  </r>
  <r>
    <s v="Holy Family"/>
    <s v="Albani"/>
    <s v="1578-1660"/>
    <s v="16-17th Century"/>
    <s v="Capucines Church"/>
    <s v="Church"/>
    <s v="Bologna"/>
    <x v="0"/>
    <s v="Papal State"/>
    <s v="2 July 1796"/>
    <s v="1st Campaign"/>
    <s v="No"/>
    <s v="Dijon"/>
    <n v="1811"/>
    <m/>
    <m/>
    <m/>
    <m/>
    <m/>
  </r>
  <r>
    <s v="L'Apparition de Jesus-Christ a la Vierge"/>
    <s v="Albani"/>
    <s v="1578-1660"/>
    <s v="16-17th Century"/>
    <s v="Madonna di Galliera"/>
    <s v="Church"/>
    <s v="Bologna"/>
    <x v="0"/>
    <s v="Papal State"/>
    <s v="2 July 1796"/>
    <s v="1st Campaign"/>
    <s v="No/Lost"/>
    <s v="Disappeared"/>
    <s v="Lost"/>
    <m/>
    <m/>
    <m/>
    <m/>
    <m/>
  </r>
  <r>
    <s v="Les Vertus Theologales"/>
    <s v="Albani"/>
    <s v="1578-1660"/>
    <s v="16-17th Century"/>
    <s v="Madonna di Galliera"/>
    <s v="Church"/>
    <s v="Bologna"/>
    <x v="0"/>
    <s v="Papal State"/>
    <s v="2 July 1796"/>
    <s v="1st Campaign"/>
    <s v="No/Lost"/>
    <s v="Paris"/>
    <n v="1811"/>
    <m/>
    <m/>
    <m/>
    <m/>
    <m/>
  </r>
  <r>
    <s v="Apparition of Christ before the Virgin"/>
    <s v="Albani"/>
    <s v="1578-1660"/>
    <s v="16-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Foly Family"/>
    <s v="Albani"/>
    <s v="1578-1660"/>
    <s v="16-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Saint Francis orating in front of the crucifix"/>
    <s v="Albani"/>
    <s v="1578-1660"/>
    <s v="16-17th Century"/>
    <s v="Braschi collection"/>
    <s v="Private Collection"/>
    <s v="Rome"/>
    <x v="0"/>
    <s v="Papal State"/>
    <n v="1798"/>
    <s v="1st Campaign"/>
    <s v="No"/>
    <s v="Paris"/>
    <n v="1798"/>
    <m/>
    <m/>
    <m/>
    <m/>
    <m/>
  </r>
  <r>
    <s v="Adam and Eve"/>
    <s v="Albani"/>
    <s v="1578-1660"/>
    <s v="16-17th Century"/>
    <s v="Gallery"/>
    <s v="Gallery"/>
    <s v="Turin"/>
    <x v="2"/>
    <s v="Italian-Ruled"/>
    <s v="Feb/Mar 1799"/>
    <s v="2nd Campaign"/>
    <s v="No"/>
    <s v="Brussels"/>
    <n v="1811"/>
    <m/>
    <m/>
    <m/>
    <m/>
    <m/>
  </r>
  <r>
    <s v="Air"/>
    <s v="Albani"/>
    <s v="1578-1660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Earth"/>
    <s v="Albani"/>
    <s v="1578-1660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Fire"/>
    <s v="Albani"/>
    <s v="1578-1660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Rest on the Flight to Egypt"/>
    <s v="Albani"/>
    <s v="1578-1660"/>
    <s v="16-17th Century"/>
    <s v="Gallery"/>
    <s v="Gallery"/>
    <s v="Turin"/>
    <x v="2"/>
    <s v="Italian-Ruled"/>
    <s v="Feb/Mar 1799"/>
    <s v="2nd Campaign"/>
    <s v="No"/>
    <s v="Palais de Saint-Cloud"/>
    <s v="1802-1815"/>
    <m/>
    <m/>
    <m/>
    <m/>
    <s v="*noted to be in Fontainebleau in 1889"/>
  </r>
  <r>
    <s v="Water"/>
    <s v="Albani"/>
    <s v="1578-1660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The Virgin, baby Jesus, St Jerome and Zenobius"/>
    <s v="Albertinelli"/>
    <s v="1474-1515"/>
    <s v="15th Century"/>
    <s v="Santa Trinita (deleted)"/>
    <s v="Church"/>
    <s v="Florence"/>
    <x v="1"/>
    <s v="Italian-Ruled"/>
    <s v="Feb 1813"/>
    <s v="3rd Campaign"/>
    <s v="No"/>
    <s v="Paris"/>
    <n v="1814"/>
    <m/>
    <m/>
    <m/>
    <m/>
    <m/>
  </r>
  <r>
    <s v="The Virgin, Baby Jesus, St. John, Joseph, Francis and Anthony"/>
    <s v="Alfani (Domenico di Paride)"/>
    <s v="1480-1553"/>
    <s v="16th Century"/>
    <s v="St. Francis"/>
    <s v="Church"/>
    <s v="Perugia"/>
    <x v="0"/>
    <s v="Papal State"/>
    <s v="20 Feb 1797"/>
    <s v="1st Campaign"/>
    <s v="Yes"/>
    <m/>
    <m/>
    <n v="1815"/>
    <s v="Pinacoteca"/>
    <s v="Museum"/>
    <s v="Perugia"/>
    <m/>
  </r>
  <r>
    <s v="The Mystical Marriage of Ste Catherine of Alexandria"/>
    <s v="Alfani (Orazio di Domenico)"/>
    <s v="1510-1583"/>
    <s v="16th Century"/>
    <s v="St. Francis (deleted)"/>
    <s v="Church"/>
    <s v="Perugia"/>
    <x v="0"/>
    <s v="Papal State"/>
    <n v="1811"/>
    <s v="3rd Campaign"/>
    <s v="No"/>
    <s v="Paris"/>
    <n v="1814"/>
    <m/>
    <m/>
    <m/>
    <m/>
    <m/>
  </r>
  <r>
    <s v="The Virgin, baby Jesus and three angels"/>
    <s v="Allegri (Pomponio)"/>
    <s v="1521-1593"/>
    <s v="16th Century"/>
    <s v="Benedictine Church of St. Alexander (deleted)"/>
    <s v="Church"/>
    <s v="Parma"/>
    <x v="3"/>
    <s v="Italian-Ruled"/>
    <n v="1811"/>
    <s v="3rd Campaign"/>
    <s v="Yes"/>
    <m/>
    <m/>
    <n v="1815"/>
    <s v="Gallery"/>
    <s v="Museum"/>
    <s v="Parma"/>
    <m/>
  </r>
  <r>
    <s v="St  Julien the Hospitaller"/>
    <s v="Allori (Cristofono)"/>
    <s v="1577-1621"/>
    <s v="16-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Triumph of Judith"/>
    <s v="Allori (Cristofono)"/>
    <s v="1577-1621"/>
    <s v="16-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, Child, St Joseph, Sebastian, Michel and two Bishops"/>
    <s v="Alunno da Foligno"/>
    <s v="1430-1502"/>
    <s v="15th Century"/>
    <s v="San Niccolo (deleted)"/>
    <s v="Church"/>
    <s v="Foligno"/>
    <x v="0"/>
    <s v="Papal State"/>
    <n v="1811"/>
    <s v="3rd Campaign"/>
    <s v="Split"/>
    <s v="Predella in Paris"/>
    <s v="Feb 1814"/>
    <s v="Altrapiece, 1815"/>
    <s v="San Niccolo"/>
    <s v="Church"/>
    <s v="Foligno"/>
    <s v="*Le retable a ete repris en 1815, la predelle est restee a Paris"/>
  </r>
  <r>
    <s v="Descent from the Cross"/>
    <s v="Andrea del Sarto"/>
    <s v="1486-153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Self-Portrait"/>
    <s v="Andrea del Sarto"/>
    <s v="1486-153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wo Paintings representing scenes from the life of Joseph"/>
    <s v="Andrea del Sarto"/>
    <s v="1486-153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 of Victory"/>
    <s v="Andrea Mantegna"/>
    <s v="1431-1506"/>
    <s v="15th Century"/>
    <s v="Santa Maria della Vittoria"/>
    <s v="Church"/>
    <s v="Mantova"/>
    <x v="4"/>
    <s v="Foreign-Ruled"/>
    <s v="24 Feb 1797"/>
    <s v="1st Campaign"/>
    <s v="No"/>
    <s v="Paris"/>
    <s v="27 July 1798"/>
    <m/>
    <m/>
    <m/>
    <m/>
    <m/>
  </r>
  <r>
    <s v="The Virgin and Child"/>
    <s v="Andrea Mantegna"/>
    <s v="1431-1506"/>
    <s v="15th Century"/>
    <s v="Saint Zenon"/>
    <s v="Church"/>
    <s v="Verona"/>
    <x v="4"/>
    <s v="Foreign-Ruled"/>
    <s v="15 May 1797"/>
    <s v="1st Campaign"/>
    <s v="Yes"/>
    <m/>
    <m/>
    <n v="1815"/>
    <s v="Saint Zenon"/>
    <s v="Church"/>
    <s v="Verona"/>
    <m/>
  </r>
  <r>
    <s v="Saint Lawrence with other saints"/>
    <s v="Andrea Mantegna"/>
    <s v="1431-1506"/>
    <s v="15th Century"/>
    <s v="Saint Zenon"/>
    <s v="Church"/>
    <s v="Verona"/>
    <x v="4"/>
    <s v="Foreign-Ruled"/>
    <s v="15 May 1797"/>
    <s v="1st Campaign"/>
    <s v="Yes"/>
    <m/>
    <m/>
    <n v="1815"/>
    <s v="Saint Zenon"/>
    <s v="Church"/>
    <s v="Verona"/>
    <m/>
  </r>
  <r>
    <s v="Saint Peter with other saints"/>
    <s v="Andrea Mantegna"/>
    <s v="1431-1506"/>
    <s v="15th Century"/>
    <s v="Saint Zenon"/>
    <s v="Church"/>
    <s v="Verona"/>
    <x v="4"/>
    <s v="Foreign-Ruled"/>
    <s v="15 May 1797"/>
    <s v="1st Campaign"/>
    <s v="Yes"/>
    <m/>
    <m/>
    <n v="1815"/>
    <s v="Saint Zenon"/>
    <s v="Church"/>
    <s v="Verona"/>
    <m/>
  </r>
  <r>
    <s v="Le Calvaire"/>
    <s v="Andrea Mantegna"/>
    <s v="1431-1506"/>
    <s v="15th Century"/>
    <s v="Saint Zenon"/>
    <s v="Church"/>
    <s v="Verona"/>
    <x v="4"/>
    <s v="Foreign-Ruled"/>
    <s v="15 May 1797"/>
    <s v="1st Campaign"/>
    <s v="No"/>
    <s v="Paris"/>
    <s v="27 July 1798"/>
    <m/>
    <m/>
    <m/>
    <m/>
    <m/>
  </r>
  <r>
    <s v="Christ in the Olive Garden"/>
    <s v="Andrea Mantegna"/>
    <s v="1431-1506"/>
    <s v="15th Century"/>
    <s v="Saint Zenon"/>
    <s v="Church"/>
    <s v="Verona"/>
    <x v="4"/>
    <s v="Foreign-Ruled"/>
    <s v="15 May 1797"/>
    <s v="1st Campaign"/>
    <s v="No"/>
    <s v="Museum, Tours"/>
    <n v="1806"/>
    <m/>
    <m/>
    <m/>
    <m/>
    <m/>
  </r>
  <r>
    <s v="The Resurrection"/>
    <s v="Andrea Mantegna"/>
    <s v="1431-1506"/>
    <s v="15th Century"/>
    <s v="Saint Zenon"/>
    <s v="Church"/>
    <s v="Verona"/>
    <x v="4"/>
    <s v="Foreign-Ruled"/>
    <s v="15 May 1797"/>
    <s v="1st Campaign"/>
    <s v="No"/>
    <s v="Museum, Tours"/>
    <n v="1806"/>
    <m/>
    <m/>
    <m/>
    <m/>
    <m/>
  </r>
  <r>
    <s v="Roman Charity (Xantippe, daughter of Cimon l'Athenien, visiting her aged father in prison)"/>
    <s v="Andrea Sacchi"/>
    <s v="1599-1661"/>
    <s v="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The Vision of Saint Romuald"/>
    <s v="Andrea Sacchi"/>
    <s v="1599-1661"/>
    <s v="17th Century"/>
    <s v="Camaldules of Saint Romuald"/>
    <s v="Church"/>
    <s v="Rome"/>
    <x v="0"/>
    <s v="Papal State"/>
    <s v="6 May 1797"/>
    <s v="1st Campaign"/>
    <s v="Yes"/>
    <m/>
    <m/>
    <n v="1815"/>
    <s v="Pinacoteca"/>
    <s v="Museum"/>
    <s v="Vatican"/>
    <m/>
  </r>
  <r>
    <s v="Miracle of St Gregory the Great"/>
    <s v="Andrea Sacchi"/>
    <s v="1599-1661"/>
    <s v="17th Century"/>
    <s v="Vatican"/>
    <s v="Church"/>
    <s v="Vatican"/>
    <x v="0"/>
    <s v="Papal State"/>
    <s v="2 Apr 1797"/>
    <s v="1st Campaign"/>
    <s v="Yes"/>
    <m/>
    <m/>
    <n v="1815"/>
    <s v="Pinacoteca"/>
    <s v="Museum"/>
    <s v="Vatican"/>
    <m/>
  </r>
  <r>
    <s v="Coronation of the Virgin in Heaven"/>
    <s v="Badalocchio"/>
    <s v="1581-1647"/>
    <s v="16-17th Century"/>
    <s v="Eglise des Carmes-Chausses (deleted)"/>
    <s v="Church"/>
    <s v="Parma"/>
    <x v="3"/>
    <s v="Italian-Ruled"/>
    <n v="1811"/>
    <s v="3rd Campaign"/>
    <s v="Yes"/>
    <m/>
    <m/>
    <n v="1815"/>
    <s v="Gallery"/>
    <s v="Museum"/>
    <s v="Parma"/>
    <m/>
  </r>
  <r>
    <s v="Saint Francis receiving the stigmas"/>
    <s v="Badalocchio"/>
    <s v="1581-1647"/>
    <s v="16-17th Century"/>
    <s v="Capucines Church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Virgin, Sts Anthony and George"/>
    <s v="Badalocchio"/>
    <s v="1581-1647"/>
    <s v="16-17th Century"/>
    <m/>
    <s v="Unknown"/>
    <s v="Parma"/>
    <x v="3"/>
    <s v="Italian-Ruled"/>
    <s v="3 May 1803"/>
    <s v="2nd Campaign"/>
    <s v="No"/>
    <s v="Lyon"/>
    <n v="1811"/>
    <m/>
    <m/>
    <m/>
    <m/>
    <m/>
  </r>
  <r>
    <s v="Head of an Angel"/>
    <s v="Barocci"/>
    <s v="1528-1612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Head of the Virgin"/>
    <s v="Barocci"/>
    <s v="1528-1612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Annunciation (1582-84)"/>
    <s v="Barocci"/>
    <s v="1528-1612"/>
    <s v="16th Century"/>
    <s v="Pontifical Palace"/>
    <s v="Palace"/>
    <s v="Loreto"/>
    <x v="0"/>
    <s v="Papal State"/>
    <s v="13 Feb 1797"/>
    <s v="1st Campaign"/>
    <s v="Yes"/>
    <m/>
    <m/>
    <n v="1815"/>
    <s v="Pinacoteca"/>
    <s v="Museum"/>
    <s v="Vatican"/>
    <m/>
  </r>
  <r>
    <s v="Le Songe de Jacob"/>
    <s v="Barocci"/>
    <s v="1528-1612"/>
    <s v="16th Century"/>
    <s v="Gallery"/>
    <s v="Gallery"/>
    <s v="Modena"/>
    <x v="5"/>
    <s v="Italian-Ruled"/>
    <s v="22 May 1796"/>
    <s v="1st Campaign"/>
    <s v="No"/>
    <s v="Nancy"/>
    <n v="1801"/>
    <m/>
    <m/>
    <m/>
    <m/>
    <m/>
  </r>
  <r>
    <s v="The Descent from the Cross (1569)"/>
    <s v="Barocci"/>
    <s v="1528-1612"/>
    <s v="16th Century"/>
    <s v="Cathedral"/>
    <s v="Church"/>
    <s v="Perugia"/>
    <x v="0"/>
    <s v="Papal State"/>
    <s v="24 Feb 1797"/>
    <s v="1st Campaign"/>
    <s v="Yes"/>
    <m/>
    <m/>
    <n v="1815"/>
    <s v="Cathedral"/>
    <s v="Church"/>
    <s v="Perugia"/>
    <m/>
  </r>
  <r>
    <s v="The Virgin in Glory with baby Jesus, St Anthony, Abbe and Ste Lucy"/>
    <s v="Barocci"/>
    <s v="1528-1612"/>
    <s v="16th Century"/>
    <s v="St Augustin"/>
    <s v="Church"/>
    <s v="Perugia"/>
    <x v="0"/>
    <s v="Papal State"/>
    <s v="27 Feb 1797"/>
    <s v="1st Campaign"/>
    <s v="No"/>
    <s v="Paris"/>
    <n v="1798"/>
    <m/>
    <m/>
    <m/>
    <m/>
    <m/>
  </r>
  <r>
    <s v="The Annunciation"/>
    <s v="Barocci"/>
    <s v="1528-1612"/>
    <s v="16th Century"/>
    <s v="Cathedral"/>
    <s v="Church"/>
    <s v="Pesaro"/>
    <x v="0"/>
    <s v="Papal State"/>
    <n v="1797"/>
    <s v="1st Campaign"/>
    <s v="No"/>
    <s v="Nancy"/>
    <n v="1801"/>
    <m/>
    <m/>
    <m/>
    <m/>
    <m/>
  </r>
  <r>
    <s v="The Circumcision (1590)"/>
    <s v="Barocci"/>
    <s v="1528-1612"/>
    <s v="16th Century"/>
    <s v="Oratory of the Confraternity of Holy Name"/>
    <s v="Church"/>
    <s v="Pesaro"/>
    <x v="0"/>
    <s v="Papal State"/>
    <n v="1797"/>
    <s v="1st Campaign"/>
    <s v="No"/>
    <s v="Paris"/>
    <n v="1863"/>
    <m/>
    <m/>
    <m/>
    <m/>
    <m/>
  </r>
  <r>
    <s v="The Vocation of Saint Peter and St Andrew"/>
    <s v="Barocci"/>
    <s v="1528-1612"/>
    <s v="16th Century"/>
    <s v="Oratory of the Confraternity of Holy Name"/>
    <s v="Church"/>
    <s v="Pesaro"/>
    <x v="0"/>
    <s v="Papal State"/>
    <n v="1797"/>
    <s v="1st Campaign"/>
    <s v="No"/>
    <s v="Brussels"/>
    <n v="1801"/>
    <m/>
    <m/>
    <m/>
    <m/>
    <m/>
  </r>
  <r>
    <s v="Sainte Micheline (1609)"/>
    <s v="Barocci"/>
    <s v="1528-1612"/>
    <s v="16th Century"/>
    <s v="St. Francis"/>
    <s v="Church"/>
    <s v="Pesaro"/>
    <x v="0"/>
    <s v="Papal State"/>
    <n v="1797"/>
    <s v="1st Campaign"/>
    <s v="Yes"/>
    <m/>
    <m/>
    <n v="1815"/>
    <s v="Pinacoteca"/>
    <s v="Museum"/>
    <s v="Vatican"/>
    <m/>
  </r>
  <r>
    <s v="The Coronation of the Virgin"/>
    <s v="Bartolommeo Capponi"/>
    <s v="1660-1680"/>
    <s v="17th Century"/>
    <s v="San Savli (deleted)"/>
    <s v="Church"/>
    <s v="Florence"/>
    <x v="1"/>
    <s v="Italian-Ruled"/>
    <n v="1811"/>
    <s v="3rd Campaign"/>
    <s v="No"/>
    <s v="Paris"/>
    <s v="Aug 1812"/>
    <m/>
    <m/>
    <m/>
    <m/>
    <m/>
  </r>
  <r>
    <s v="The Ascention of Christ"/>
    <s v="Beccafumi"/>
    <s v="1486-1549"/>
    <s v="15-16th Century"/>
    <s v="Church of Christ and Mary (deleted)"/>
    <s v="Church"/>
    <s v="Genoa"/>
    <x v="2"/>
    <s v="Italian-Ruled"/>
    <n v="1811"/>
    <s v="3rd Campaign"/>
    <s v="Yes/Lost"/>
    <m/>
    <m/>
    <n v="1815"/>
    <s v="Disappeared"/>
    <s v="Unknown"/>
    <s v="Lost"/>
    <m/>
  </r>
  <r>
    <s v="The Death of Christ and the Virgin"/>
    <s v="Bellini"/>
    <s v="1430-1516"/>
    <s v="15th Century"/>
    <s v="St Francis"/>
    <s v="Church"/>
    <s v="Pesaro"/>
    <x v="0"/>
    <s v="Papal State"/>
    <n v="1797"/>
    <s v="1st Campaign"/>
    <s v="Yes"/>
    <m/>
    <m/>
    <n v="1815"/>
    <s v="Pinacoteca"/>
    <s v="Museum"/>
    <s v="Vatican"/>
    <m/>
  </r>
  <r>
    <s v="The Virgin, child and saints"/>
    <s v="Bellini"/>
    <s v="1430-1516"/>
    <s v="15th Century"/>
    <s v="St Zachary"/>
    <s v="Church"/>
    <s v="Venice"/>
    <x v="4"/>
    <s v="Foreign-Ruled"/>
    <s v="11 Sept 1797"/>
    <s v="1st Campaign"/>
    <s v="Yes"/>
    <m/>
    <m/>
    <n v="1815"/>
    <s v="St. Zachary"/>
    <s v="Church"/>
    <s v="Venice"/>
    <m/>
  </r>
  <r>
    <s v="The Virgin, child, St. Bernard and Quentin"/>
    <s v="Bianchi Ferrari"/>
    <s v="1447-1510"/>
    <s v="15th Century"/>
    <s v="Church of the Augustines of San Quintino (deleted)"/>
    <s v="Church"/>
    <s v="Parma"/>
    <x v="3"/>
    <s v="Italian-Ruled"/>
    <n v="1811"/>
    <s v="3rd Campaign"/>
    <s v="No"/>
    <s v="Paris"/>
    <s v="June 1812"/>
    <m/>
    <m/>
    <m/>
    <m/>
    <m/>
  </r>
  <r>
    <s v="The Virgin of the Casio family"/>
    <s v="Boltraffio/Beltraffio"/>
    <s v="1467-1516"/>
    <s v="15th Century"/>
    <s v="Brera Museum"/>
    <s v="Museum"/>
    <s v="Milan"/>
    <x v="4"/>
    <s v="Foreign-Ruled"/>
    <n v="1812"/>
    <s v="3rd Campaign"/>
    <s v="Exchanged"/>
    <s v="Paris"/>
    <s v="Nov 1812"/>
    <m/>
    <m/>
    <m/>
    <m/>
    <s v="Exchanged for flemish paintings"/>
  </r>
  <r>
    <s v="History of Jacob (two paintings)"/>
    <s v="Bonifazio de Pitati"/>
    <s v="1487-1553"/>
    <s v="15-16th Century"/>
    <s v="Pitti Palace"/>
    <s v="Palace"/>
    <s v="Florence"/>
    <x v="1"/>
    <s v="Italian-Ruled"/>
    <s v="Mar/Apr 1799"/>
    <s v="2nd Campaign"/>
    <s v="Lost"/>
    <s v="*never arrived in Paris"/>
    <m/>
    <m/>
    <m/>
    <m/>
    <s v="Lost"/>
    <m/>
  </r>
  <r>
    <s v="History of Mucius Scevola (two paintings)"/>
    <s v="Bonifazio de Pitati"/>
    <s v="1487-1553"/>
    <s v="15-16th Century"/>
    <s v="Pitti Palace"/>
    <s v="Palace"/>
    <s v="Florence"/>
    <x v="1"/>
    <s v="Italian-Ruled"/>
    <s v="Mar/Apr 1799"/>
    <s v="2nd Campaign"/>
    <s v="Lost"/>
    <s v="*never arrived in Paris"/>
    <m/>
    <m/>
    <m/>
    <m/>
    <s v="Lost"/>
    <m/>
  </r>
  <r>
    <s v="The Lazareth Resurrection"/>
    <s v="Bonifazio de Pitati"/>
    <s v="1487-1553"/>
    <s v="15-16th Century"/>
    <s v="St Louis of the French"/>
    <s v="Church"/>
    <s v="Rome"/>
    <x v="0"/>
    <s v="Papal State"/>
    <n v="1802"/>
    <s v="2nd Campaign"/>
    <s v="No"/>
    <s v="Paris"/>
    <s v="1803-04"/>
    <m/>
    <m/>
    <m/>
    <m/>
    <m/>
  </r>
  <r>
    <s v="Portrait of a Woman"/>
    <s v="Bordone"/>
    <s v="1500-1571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Presentation of the Ring to the Doge"/>
    <s v="Bordone"/>
    <s v="1500-1571"/>
    <s v="16th Century"/>
    <s v="Hotel of the school of San Marco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Heads of four Saints"/>
    <s v="Boselli"/>
    <s v="1495-1527"/>
    <s v="16th Century"/>
    <s v="Capucines Convent (deleted)"/>
    <s v="Church"/>
    <s v="Parma"/>
    <x v="3"/>
    <s v="Italian-Ruled"/>
    <n v="1811"/>
    <s v="3rd Campaign"/>
    <s v="No"/>
    <s v="Museum, Le Mans"/>
    <n v="1872"/>
    <m/>
    <m/>
    <m/>
    <m/>
    <m/>
  </r>
  <r>
    <s v="The Virgin and Child- Madonna della Magnigicata"/>
    <s v="Botticelli"/>
    <s v="1445-1510"/>
    <s v="15th Century"/>
    <s v="Church (deleted convent)"/>
    <s v="Church"/>
    <s v="Florence"/>
    <x v="1"/>
    <s v="Italian-Ruled"/>
    <n v="1811"/>
    <s v="3rd Campaign"/>
    <s v="No"/>
    <s v="Paris"/>
    <s v="Aug 1812"/>
    <m/>
    <m/>
    <m/>
    <m/>
    <s v="Originally from a deleted church, it was then placed in the Academy before finally being removed to Paris"/>
  </r>
  <r>
    <s v="The Annunciation"/>
    <s v="Bramantino"/>
    <s v="1465-1530"/>
    <s v="15-16th Century"/>
    <s v="Couvent des Moines-Reformes (deleted)"/>
    <s v="Church"/>
    <s v="Todi"/>
    <x v="0"/>
    <s v="Papal State"/>
    <n v="1811"/>
    <s v="3rd Campaign"/>
    <s v="Yes/Lost"/>
    <m/>
    <m/>
    <n v="1815"/>
    <s v="Disappeared"/>
    <s v="Unknown"/>
    <s v="Lost"/>
    <m/>
  </r>
  <r>
    <s v="Collection of 6 works* (altarpiece?)"/>
    <s v="Brea"/>
    <s v="1443-1520"/>
    <s v="15th Century"/>
    <s v="San Giacomo (deleted)"/>
    <s v="Church"/>
    <s v="Savona"/>
    <x v="2"/>
    <s v="Italian-Ruled"/>
    <n v="1811"/>
    <s v="3rd Campaign"/>
    <s v="Yes"/>
    <m/>
    <m/>
    <n v="1815"/>
    <s v="Cathedral"/>
    <s v="Church"/>
    <s v="Savona"/>
    <s v="*Included: Assumption, Adoration of Virgin and St Joseph, Mystical Marriage of Ste Catherine, Ecce Homo, St. Peter, and St. Francis"/>
  </r>
  <r>
    <s v="Christ appearing before Madeline"/>
    <s v="Bronzino"/>
    <s v="1503-1572"/>
    <s v="16th Century"/>
    <s v="Church of the Holy Spirit"/>
    <s v="Church"/>
    <s v="Florence"/>
    <x v="1"/>
    <s v="Italian-Ruled"/>
    <n v="1813"/>
    <s v="3rd Campaign"/>
    <s v="No"/>
    <s v="Paris"/>
    <s v="Feb 1814"/>
    <m/>
    <m/>
    <m/>
    <m/>
    <m/>
  </r>
  <r>
    <s v="The Three Fates"/>
    <s v="Buonarroti (Michelangelo)"/>
    <s v="1475-1564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Martyrdom of Ste Victory"/>
    <s v="Burrini"/>
    <s v="1656-1727"/>
    <s v="17th Century"/>
    <s v="Gallery"/>
    <s v="Gallery"/>
    <s v="Modena"/>
    <x v="5"/>
    <s v="Italian-Ruled"/>
    <s v="25 Oct 1796"/>
    <s v="1st Campaign"/>
    <s v="No"/>
    <s v="Palais de Compiegne, Compiegne"/>
    <s v="after the Empire"/>
    <m/>
    <m/>
    <m/>
    <m/>
    <m/>
  </r>
  <r>
    <s v="A Soldier and an Old Man"/>
    <s v="Cairo, Francesco del"/>
    <s v="1598-1674"/>
    <s v="17th Century"/>
    <s v="Ambrosian Library"/>
    <s v="Other"/>
    <s v="Milan"/>
    <x v="4"/>
    <s v="Foreign-Ruled"/>
    <s v="24 May 1796"/>
    <s v="1st Campaign"/>
    <s v="Lost"/>
    <m/>
    <m/>
    <m/>
    <m/>
    <m/>
    <m/>
    <m/>
  </r>
  <r>
    <s v="The Birth of Jesus"/>
    <s v="Cambiaso"/>
    <s v="1527-1585"/>
    <s v="16th Century"/>
    <s v="Church of Christ and Mary (deleted)"/>
    <s v="Church"/>
    <s v="Genoa"/>
    <x v="2"/>
    <s v="Italian-Ruled"/>
    <n v="1811"/>
    <s v="3rd Campaign"/>
    <s v="Yes/Lost"/>
    <m/>
    <m/>
    <n v="1815"/>
    <s v="Disappeared"/>
    <s v="Unknown"/>
    <s v="Lost"/>
    <m/>
  </r>
  <r>
    <s v="Descent from the Cross"/>
    <s v="Caravaggio"/>
    <s v="1571-1610"/>
    <s v="16th Century"/>
    <m/>
    <s v="Unknown"/>
    <s v="Livorno"/>
    <x v="2"/>
    <s v="Italian-Ruled"/>
    <s v="8 July 1796"/>
    <s v="1st Campaign"/>
    <s v="No/Lost"/>
    <s v="St. Germain-des-Pres, Paris"/>
    <n v="1811"/>
    <m/>
    <m/>
    <m/>
    <m/>
    <m/>
  </r>
  <r>
    <s v="Christ Crowned with Thorns"/>
    <s v="Caravaggio"/>
    <s v="1571-1610"/>
    <s v="16th Century"/>
    <s v="Gallery"/>
    <s v="Gallery"/>
    <s v="Modena"/>
    <x v="5"/>
    <s v="Italian-Ruled"/>
    <s v="25 Oct 1796"/>
    <s v="1st Campaign"/>
    <s v="No"/>
    <s v="Musee, Bordeaux"/>
    <n v="1801"/>
    <m/>
    <m/>
    <m/>
    <m/>
    <m/>
  </r>
  <r>
    <s v="The Entombment"/>
    <s v="Caravaggio"/>
    <s v="1571-1610"/>
    <s v="16th Century"/>
    <s v="Chiesa Nuova (des Philippins)"/>
    <s v="Church"/>
    <s v="Rome"/>
    <x v="0"/>
    <s v="Papal State"/>
    <s v="3 Apr 1797"/>
    <s v="1st Campaign"/>
    <s v="Yes"/>
    <m/>
    <m/>
    <n v="1815"/>
    <s v="Pinacoteca"/>
    <s v="Museum"/>
    <s v="Vatican"/>
    <m/>
  </r>
  <r>
    <s v="The Predication of St Etienne at Jerusalem"/>
    <s v="Carpaccio"/>
    <s v="1455-1525"/>
    <s v="15th Century"/>
    <s v="Brera Museum"/>
    <s v="Museum"/>
    <s v="Milan"/>
    <x v="4"/>
    <s v="Foreign-Ruled"/>
    <n v="1812"/>
    <s v="3rd Campaign"/>
    <s v="Exchanged"/>
    <s v="Paris"/>
    <s v="Nov 1812"/>
    <m/>
    <m/>
    <m/>
    <m/>
    <s v="Exchanged for flemish paintings"/>
  </r>
  <r>
    <s v="The Communion of St Jerome"/>
    <s v="Carracci (Agostino)"/>
    <s v="1557-1602"/>
    <s v="16th Century"/>
    <s v="Chartreus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Assumption"/>
    <s v="Carracci (Agostino)"/>
    <s v="1557-1602"/>
    <s v="16th Century"/>
    <s v="San Salvator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and Child with St Benoit, John the Baptist, Cecilia and Margaret"/>
    <s v="Carracci (Agostino)"/>
    <s v="1557-1602"/>
    <s v="16th Century"/>
    <s v="St Paul Convent"/>
    <s v="Church"/>
    <s v="Parma"/>
    <x v="3"/>
    <s v="Italian-Ruled"/>
    <s v="May 1796"/>
    <s v="1st Campaign"/>
    <s v="Yes"/>
    <m/>
    <m/>
    <n v="1815"/>
    <s v="Gallery"/>
    <s v="Museum"/>
    <s v="Parma"/>
    <m/>
  </r>
  <r>
    <s v="The Resurrection"/>
    <s v="Carracci (Annibale)"/>
    <s v="1560-1609"/>
    <s v="16th Century"/>
    <s v="Corpus Domini Church"/>
    <s v="Church"/>
    <s v="Bologna"/>
    <x v="0"/>
    <s v="Papal State"/>
    <s v="2 July 1796"/>
    <s v="1st Campaign"/>
    <s v="No"/>
    <s v="Paris"/>
    <n v="1798"/>
    <m/>
    <m/>
    <m/>
    <m/>
    <m/>
  </r>
  <r>
    <s v="The Annunciation"/>
    <s v="Carracci (Annibale)"/>
    <s v="1560-1609"/>
    <s v="16th Century"/>
    <s v="Madonna di Galliera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Holy Family"/>
    <s v="Carracci (Annibale)"/>
    <s v="1560-1609"/>
    <s v="16th Century"/>
    <s v="Pitti Palace"/>
    <s v="Palace"/>
    <s v="Florence"/>
    <x v="1"/>
    <s v="Italian-Ruled"/>
    <s v="Mar/Apr 1799"/>
    <s v="2nd Campaign"/>
    <s v="Lost"/>
    <m/>
    <m/>
    <m/>
    <m/>
    <m/>
    <s v="Lost"/>
    <m/>
  </r>
  <r>
    <s v="The Birth of the Virgin"/>
    <s v="Carracci (Annibale)"/>
    <s v="1560-1609"/>
    <s v="16th Century"/>
    <s v="Pontifical Palace"/>
    <s v="Palace"/>
    <s v="Loreto"/>
    <x v="0"/>
    <s v="Papal State"/>
    <s v="13 Feb 1797"/>
    <s v="1st Campaign"/>
    <s v="No"/>
    <s v="Palais de Compiegne, Compiegne"/>
    <n v="1896"/>
    <m/>
    <m/>
    <m/>
    <m/>
    <m/>
  </r>
  <r>
    <s v="Apparition of the Virgin to St Luke and Catherine"/>
    <s v="Carracci (Annibale)"/>
    <s v="1560-1609"/>
    <s v="16th Century"/>
    <s v="Gallery"/>
    <s v="Gallery"/>
    <s v="Modena"/>
    <x v="5"/>
    <s v="Italian-Ruled"/>
    <s v="19 June 1796"/>
    <s v="1st Campaign"/>
    <s v="No"/>
    <s v="Paris"/>
    <s v="31 July 1797"/>
    <m/>
    <m/>
    <m/>
    <m/>
    <m/>
  </r>
  <r>
    <s v="Air"/>
    <s v="Carracci (Annibale)"/>
    <s v="1560-1609"/>
    <s v="16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Fire"/>
    <s v="Carracci (Annibale)"/>
    <s v="1560-1609"/>
    <s v="16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Water"/>
    <s v="Carracci (Annibale)"/>
    <s v="1560-1609"/>
    <s v="16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Earth"/>
    <s v="Carracci (Annibale)"/>
    <s v="1560-1609"/>
    <s v="16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Pieta"/>
    <s v="Carracci (Annibale)"/>
    <s v="1560-1609"/>
    <s v="16th Century"/>
    <s v="Capucines Church"/>
    <s v="Church"/>
    <s v="Parma"/>
    <x v="3"/>
    <s v="Italian-Ruled"/>
    <s v="May 1796"/>
    <s v="1st Campaign"/>
    <s v="Yes"/>
    <m/>
    <m/>
    <n v="1815"/>
    <s v="Gallery"/>
    <s v="Museum"/>
    <s v="Parma"/>
    <m/>
  </r>
  <r>
    <s v="Pieta"/>
    <s v="Carracci (Annibale)"/>
    <s v="1560-1609"/>
    <s v="16th Century"/>
    <s v="St Francis at Ripa"/>
    <s v="Church"/>
    <s v="Rome"/>
    <x v="0"/>
    <s v="Papal State"/>
    <s v="5 Apr 1797"/>
    <s v="1st Campaign"/>
    <s v="No"/>
    <s v="Paris"/>
    <s v="27 July 1798"/>
    <m/>
    <m/>
    <m/>
    <m/>
    <m/>
  </r>
  <r>
    <s v="The Calling of St Matthew"/>
    <s v="Carracci (Ludovico)"/>
    <s v="1555-1619"/>
    <s v="16th Century"/>
    <s v="Santa Maria della Pieta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Apparition of the Virgin and Child to St Hyacinth"/>
    <s v="Carracci (Ludovico)"/>
    <s v="1555-1619"/>
    <s v="16th Century"/>
    <s v="St Dominic"/>
    <s v="Church"/>
    <s v="Bologna"/>
    <x v="0"/>
    <s v="Papal State"/>
    <s v="2 July 1796"/>
    <s v="1st Campaign"/>
    <s v="No"/>
    <s v="Paris"/>
    <s v="31 July 1797"/>
    <m/>
    <m/>
    <m/>
    <m/>
    <m/>
  </r>
  <r>
    <s v="The Marriage of the Virgin"/>
    <s v="Carracci (Ludovico)"/>
    <s v="1555-1619"/>
    <s v="16th Century"/>
    <s v="Capucines Church"/>
    <s v="Church"/>
    <s v="Cento"/>
    <x v="0"/>
    <s v="Papal State"/>
    <s v="7 July 1796"/>
    <s v="1st Campaign"/>
    <s v="Yes"/>
    <m/>
    <m/>
    <n v="1815"/>
    <m/>
    <m/>
    <s v="Cento"/>
    <m/>
  </r>
  <r>
    <s v="St Bernard of Siena delivering the city of Carpi"/>
    <s v="Carracci (Ludovico)"/>
    <s v="1555-1619"/>
    <s v="16th Century"/>
    <s v="Gallery"/>
    <s v="Gallery"/>
    <s v="Modena"/>
    <x v="5"/>
    <s v="Italian-Ruled"/>
    <s v="25 Oct 1796"/>
    <s v="1st Campaign"/>
    <s v="No"/>
    <s v="Notre-Dame Paris"/>
    <s v="Apr 1802"/>
    <m/>
    <m/>
    <m/>
    <m/>
    <m/>
  </r>
  <r>
    <s v="The Maryrdom of St Peter and Paul"/>
    <s v="Carracci (Ludovico)"/>
    <s v="1555-1619"/>
    <s v="16th Century"/>
    <s v="Gallery"/>
    <s v="Gallery"/>
    <s v="Modena"/>
    <x v="5"/>
    <s v="Italian-Ruled"/>
    <s v="25 Oct 1796"/>
    <s v="1st Campaign"/>
    <s v="No"/>
    <s v="Museum, Rennes"/>
    <n v="1801"/>
    <m/>
    <m/>
    <m/>
    <m/>
    <m/>
  </r>
  <r>
    <s v="Emtombment of the Virgin"/>
    <s v="Carracci (Ludovico)"/>
    <s v="1555-1619"/>
    <s v="16th Century"/>
    <s v="Cathedral"/>
    <s v="Church"/>
    <s v="Piacenza"/>
    <x v="3"/>
    <s v="Italian-Ruled"/>
    <s v="May 1796"/>
    <s v="1st Campaign"/>
    <s v="Yes"/>
    <m/>
    <m/>
    <n v="1815"/>
    <s v="Gallery"/>
    <s v="Museum"/>
    <s v="Parma"/>
    <m/>
  </r>
  <r>
    <s v="The Apostles find roses at the body of the Virgin"/>
    <s v="Carracci (Ludovico)"/>
    <s v="1555-1619"/>
    <s v="16th Century"/>
    <s v="Cathedral"/>
    <s v="Church"/>
    <s v="Piacenza"/>
    <x v="3"/>
    <s v="Italian-Ruled"/>
    <s v="May 1796"/>
    <s v="1st Campaign"/>
    <s v="Yes"/>
    <m/>
    <m/>
    <n v="1815"/>
    <s v="Gallery"/>
    <s v="Museum"/>
    <s v="Parma"/>
    <m/>
  </r>
  <r>
    <s v="St George killing the dragon"/>
    <s v="Castagno"/>
    <s v="1423-1457"/>
    <s v="15th Century"/>
    <s v="St Francis (deleted)"/>
    <s v="Church"/>
    <s v="Levanto"/>
    <x v="2"/>
    <s v="Italian-Ruled"/>
    <n v="1811"/>
    <s v="3rd Campaign"/>
    <s v="Yes/Lost"/>
    <m/>
    <m/>
    <n v="1815"/>
    <s v="Disappeared"/>
    <s v="Unknown"/>
    <s v="Lost"/>
    <m/>
  </r>
  <r>
    <s v="Saint Benoit"/>
    <s v="Castagno"/>
    <s v="1423-1457"/>
    <s v="15th Century"/>
    <s v="Campo-Santa (from a deleted convent)"/>
    <s v="Church"/>
    <s v="Pisa"/>
    <x v="1"/>
    <s v="Italian-Ruled"/>
    <n v="1811"/>
    <s v="3rd Campaign"/>
    <s v="No/Lost"/>
    <s v="Paris"/>
    <n v="1813"/>
    <m/>
    <m/>
    <m/>
    <m/>
    <m/>
  </r>
  <r>
    <s v="St John the Baptist"/>
    <s v="Castagno"/>
    <s v="1423-1457"/>
    <s v="15th Century"/>
    <s v="Church (deleted convent)"/>
    <s v="Church"/>
    <s v="Florence"/>
    <x v="1"/>
    <s v="Italian-Ruled"/>
    <n v="1811"/>
    <s v="3rd Campaign"/>
    <s v="No"/>
    <s v="Museum, Bagneres-de-Bigorre"/>
    <n v="1872"/>
    <m/>
    <m/>
    <m/>
    <m/>
    <s v="Originally from a deleted church, it was then placed in the Academy before finally being removed to Paris"/>
  </r>
  <r>
    <s v="The death of Ste Francoise"/>
    <s v="Castelli"/>
    <s v="1625-1659"/>
    <s v="17th Century"/>
    <s v="St Philip (from a deleted convent)"/>
    <s v="Church"/>
    <s v="Genoa"/>
    <x v="2"/>
    <s v="Italian-Ruled"/>
    <n v="1811"/>
    <s v="3rd Campaign"/>
    <s v="Yes/Lost"/>
    <m/>
    <m/>
    <n v="1815"/>
    <s v="Disappeared"/>
    <s v="Unknown"/>
    <s v="Lost"/>
    <m/>
  </r>
  <r>
    <s v="Christ on the Cross between two thieves"/>
    <s v="Cavaliere delle Pomerance"/>
    <s v="1552-1626"/>
    <s v="16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The Virgin in Glory before St Petrone and Eloi"/>
    <s v="Cavedone"/>
    <s v="1577-1660"/>
    <s v="16-17th Century"/>
    <s v="Santa Maria della Pieta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with Angels"/>
    <s v="Cimabue"/>
    <s v="1240-1303"/>
    <s v="13th Century"/>
    <s v="St Francis (deleted)"/>
    <s v="Church"/>
    <s v="Pisa"/>
    <x v="1"/>
    <s v="Italian-Ruled"/>
    <n v="1811"/>
    <s v="3rd Campaign"/>
    <s v="No"/>
    <s v="Paris"/>
    <n v="1813"/>
    <m/>
    <m/>
    <m/>
    <m/>
    <m/>
  </r>
  <r>
    <s v="The Doge Marino Grimani praying before the Virgin, assisted by St Mark, Marine and Sebastian"/>
    <s v="Contarini"/>
    <s v="1549-1604"/>
    <s v="16th Century"/>
    <s v="Doge Palace"/>
    <s v="Palace"/>
    <s v="Venice"/>
    <x v="4"/>
    <s v="Foreign-Ruled"/>
    <s v="11 Sept 1797"/>
    <s v="1st Campaign"/>
    <s v="Yes"/>
    <m/>
    <m/>
    <n v="1815"/>
    <s v="Doge Palace"/>
    <s v="Palace"/>
    <s v="Venice"/>
    <m/>
  </r>
  <r>
    <s v="The Virgin, Baby Jesus, Ste Madeline and Jerome"/>
    <s v="Corregio"/>
    <s v="1494-1534"/>
    <s v="16th Century"/>
    <s v="Academy of Fine Arts"/>
    <s v="Academy"/>
    <s v="Parma"/>
    <x v="3"/>
    <s v="Italian-Ruled"/>
    <s v="May 1796"/>
    <s v="1st Campaign"/>
    <s v="Yes"/>
    <m/>
    <m/>
    <n v="1815"/>
    <s v="Gallery"/>
    <s v="Museum"/>
    <s v="Parma"/>
    <m/>
  </r>
  <r>
    <s v="Young St. John the Baptist"/>
    <s v="Corregio"/>
    <s v="1494-1534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Rest on the Flight to Egypt"/>
    <s v="Corregio"/>
    <s v="1494-1534"/>
    <s v="16th Century"/>
    <m/>
    <s v="Unknown"/>
    <s v="Parma"/>
    <x v="3"/>
    <s v="Italian-Ruled"/>
    <s v="May 1796"/>
    <s v="1st Campaign"/>
    <s v="Yes"/>
    <m/>
    <m/>
    <n v="1815"/>
    <s v="Gallery"/>
    <s v="Museum"/>
    <s v="Parma"/>
    <m/>
  </r>
  <r>
    <s v="The Martyrdom of St Placide and Ste Flavie?"/>
    <s v="Corregio"/>
    <s v="1494-1534"/>
    <s v="16th Century"/>
    <m/>
    <s v="Unknown"/>
    <s v="Parma"/>
    <x v="3"/>
    <s v="Italian-Ruled"/>
    <s v="May 1796"/>
    <s v="1st Campaign"/>
    <s v="Yes"/>
    <m/>
    <m/>
    <n v="1815"/>
    <s v="Gallery"/>
    <s v="Museum"/>
    <s v="Parma"/>
    <m/>
  </r>
  <r>
    <s v="The Deposition"/>
    <s v="Corregio"/>
    <s v="1494-1534"/>
    <s v="16th Century"/>
    <m/>
    <s v="Unknown"/>
    <s v="Parma"/>
    <x v="3"/>
    <s v="Italian-Ruled"/>
    <s v="May 1796"/>
    <s v="1st Campaign"/>
    <s v="Yes"/>
    <m/>
    <m/>
    <n v="1815"/>
    <s v="Gallery"/>
    <s v="Museum"/>
    <s v="Parma"/>
    <m/>
  </r>
  <r>
    <s v="The Virgin, Child, St Julian and Nicholas of Myre"/>
    <s v="Credi"/>
    <s v="1459-1537"/>
    <s v="15-16th Century"/>
    <s v="Santa Maria Maddalena dei Pazzi (deleted)"/>
    <s v="Church"/>
    <s v="Florence"/>
    <x v="1"/>
    <s v="Italian-Ruled"/>
    <n v="1811"/>
    <s v="3rd Campaign"/>
    <s v="No"/>
    <s v="Paris"/>
    <s v="Aug 1812"/>
    <m/>
    <m/>
    <m/>
    <m/>
    <m/>
  </r>
  <r>
    <s v="A sleeping St John"/>
    <s v="Dolci"/>
    <s v="1616-1686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Agony of Christ in the Olive Garden"/>
    <s v="Dolci"/>
    <s v="1616-1686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Savior of the World"/>
    <s v="Dolci"/>
    <s v="1616-1686"/>
    <s v="17th Century"/>
    <s v="Albani collection"/>
    <s v="Private Collection"/>
    <s v="Rome"/>
    <x v="0"/>
    <s v="Papal State"/>
    <n v="1798"/>
    <s v="1st Campaign"/>
    <s v="No"/>
    <s v="Paris"/>
    <s v="19 July 1799"/>
    <m/>
    <m/>
    <m/>
    <m/>
    <s v="*Albani collection"/>
  </r>
  <r>
    <s v="The Martyrdom of St Agnes"/>
    <s v="Domenichino"/>
    <s v="1581-1641"/>
    <s v="16-17th Century"/>
    <s v="Chiesa delle religiose di Sant'Agnesa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of the Rosary"/>
    <s v="Domenichino"/>
    <s v="1581-1641"/>
    <s v="16-17th Century"/>
    <s v="San Giovanni in Mont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Communion of St Jerome"/>
    <s v="Domenichino"/>
    <s v="1581-1641"/>
    <s v="16-17th Century"/>
    <s v="Saint Jerome de la Charite"/>
    <s v="Church"/>
    <s v="Rome"/>
    <x v="0"/>
    <s v="Papal State"/>
    <s v="1 Apr 1797"/>
    <s v="1st Campaign"/>
    <s v="Yes"/>
    <m/>
    <m/>
    <n v="1815"/>
    <s v="Pinacoteca"/>
    <s v="Museum"/>
    <s v="Vatican"/>
    <m/>
  </r>
  <r>
    <s v="Adoration of the Shepherds"/>
    <s v="Dosso Dossi (Giovanni di Nicolo Luteri"/>
    <s v="1490-1542"/>
    <s v="16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Adoration of the Shepherds"/>
    <s v="Fasolo"/>
    <s v="1489-1526"/>
    <s v="15-16th Century"/>
    <s v="St Francis (deleted)"/>
    <s v="Church"/>
    <s v="Chiavari"/>
    <x v="2"/>
    <s v="Italian-Ruled"/>
    <n v="1811"/>
    <s v="3rd Campaign"/>
    <s v="No/Lost"/>
    <s v="Paris"/>
    <n v="1813"/>
    <m/>
    <m/>
    <m/>
    <m/>
    <m/>
  </r>
  <r>
    <s v="The Virgin and Child"/>
    <s v="Fasolo"/>
    <s v="1489-1526"/>
    <s v="15-16th Century"/>
    <s v="Braschi collection"/>
    <s v="Private Collection"/>
    <s v="Rome"/>
    <x v="0"/>
    <s v="Papal State"/>
    <n v="1798"/>
    <s v="1st Campaign"/>
    <s v="No"/>
    <s v="Paris"/>
    <s v="19 July 1799"/>
    <m/>
    <m/>
    <m/>
    <m/>
    <s v="*Braschi collection"/>
  </r>
  <r>
    <s v="Meditating St Paul"/>
    <s v="Ferrari"/>
    <s v="1470-1546"/>
    <s v="15-16th Century"/>
    <s v="Santa Maria delle Grazie"/>
    <s v="Church"/>
    <s v="Milan"/>
    <x v="4"/>
    <s v="Foreign-Ruled"/>
    <s v="24 May 1796"/>
    <s v="1st Campaign"/>
    <s v="No"/>
    <s v="Paris"/>
    <s v="31 July 1797"/>
    <m/>
    <m/>
    <m/>
    <m/>
    <m/>
  </r>
  <r>
    <s v="The Baptism of Christ"/>
    <s v="Fiamminghino"/>
    <s v="1575-1640"/>
    <s v="16-17th Century"/>
    <s v="San Quintino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Coronation of the Virgin"/>
    <s v="Fra Angelico"/>
    <s v="1395-1455"/>
    <s v="14th-15th Century"/>
    <s v="St Dominic"/>
    <s v="Church"/>
    <s v="Fiesole"/>
    <x v="1"/>
    <s v="Italian-Ruled"/>
    <n v="1811"/>
    <s v="3rd Campaign"/>
    <s v="No"/>
    <s v="Paris"/>
    <s v="Aug 1812"/>
    <m/>
    <m/>
    <m/>
    <m/>
    <m/>
  </r>
  <r>
    <s v="Scenes from the life of St Nicholas di Bari"/>
    <s v="Fra Angelico"/>
    <s v="1395-1455"/>
    <s v="14th-15th Century"/>
    <s v="St Dominic"/>
    <s v="Church"/>
    <s v="Perugia"/>
    <x v="0"/>
    <s v="Papal State"/>
    <n v="1811"/>
    <s v="3rd Campaign"/>
    <s v="Yes"/>
    <m/>
    <m/>
    <n v="1815"/>
    <s v="Pinacoteca"/>
    <s v="Museum"/>
    <s v="Rome"/>
    <m/>
  </r>
  <r>
    <s v="Christ resurrected and the Evangilists"/>
    <s v="Fra Bartolommeo "/>
    <s v="1472-1517"/>
    <s v="15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Saint Mark"/>
    <s v="Fra Bartolommeo "/>
    <s v="1472-1517"/>
    <s v="15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 of the Annunciation"/>
    <s v="Fra Bartolommeo "/>
    <s v="1472-1517"/>
    <s v="15th Century"/>
    <m/>
    <s v="Unknown"/>
    <s v="Milan"/>
    <x v="4"/>
    <s v="Foreign-Ruled"/>
    <n v="1796"/>
    <s v="1st Campaign"/>
    <s v="No"/>
    <s v="Museum, Geneva"/>
    <n v="1801"/>
    <m/>
    <m/>
    <m/>
    <m/>
    <m/>
  </r>
  <r>
    <s v="The Angel of the Annunciation"/>
    <s v="Fra Bartolommeo "/>
    <s v="1472-1517"/>
    <s v="15th Century"/>
    <m/>
    <s v="Unknown"/>
    <s v="Milan"/>
    <x v="4"/>
    <s v="Foreign-Ruled"/>
    <n v="1796"/>
    <s v="1st Campaign"/>
    <s v="No"/>
    <s v="Museum, Geneva"/>
    <n v="1801"/>
    <m/>
    <m/>
    <m/>
    <m/>
    <m/>
  </r>
  <r>
    <s v="The Naitivity"/>
    <s v="Fra Filippo Lippi"/>
    <s v="1406-1469"/>
    <s v="15th Century"/>
    <m/>
    <s v="Unknown"/>
    <s v="Prato"/>
    <x v="1"/>
    <s v="Italian-Ruled"/>
    <n v="1811"/>
    <s v="3rd Campaign"/>
    <s v="No"/>
    <s v="Paris"/>
    <s v="Aug 1812"/>
    <m/>
    <m/>
    <m/>
    <m/>
    <m/>
  </r>
  <r>
    <s v="The Virgin and Child between St Fedriano and Augustin"/>
    <s v="Fra Filippo Lippi"/>
    <s v="1406-1469"/>
    <s v="15th Century"/>
    <s v="Santa Spirito"/>
    <s v="Church"/>
    <s v="Florence"/>
    <x v="1"/>
    <s v="Italian-Ruled"/>
    <s v="Feb 1813"/>
    <s v="3rd Campaign"/>
    <s v="No"/>
    <s v="Paris"/>
    <s v="Feb 1814"/>
    <m/>
    <m/>
    <m/>
    <m/>
    <m/>
  </r>
  <r>
    <s v="Predella"/>
    <s v="Gaddi"/>
    <s v="1300-1366"/>
    <s v="14th Century"/>
    <s v="Sainte-Marie-des-Anges"/>
    <s v="Church"/>
    <s v="Florence"/>
    <x v="1"/>
    <s v="Italian-Ruled"/>
    <n v="1813"/>
    <s v="3rd Campaign"/>
    <s v="No"/>
    <s v="Paris"/>
    <s v="Feb 1814"/>
    <m/>
    <m/>
    <m/>
    <m/>
    <m/>
  </r>
  <r>
    <s v="The Holy Family"/>
    <s v="Garofalo (Benvenuto Tisi)"/>
    <s v="1481-1559"/>
    <s v="16th Century"/>
    <s v="Madonna di Galliera"/>
    <s v="Church"/>
    <s v="Bologna"/>
    <x v="0"/>
    <s v="Papal State"/>
    <s v="2 July 1796"/>
    <s v="1st Campaign"/>
    <s v="No"/>
    <s v="Museum, Angers"/>
    <n v="1895"/>
    <m/>
    <m/>
    <m/>
    <m/>
    <m/>
  </r>
  <r>
    <s v="The Virgin, St. John the Baptist and Lucy"/>
    <s v="Garofalo (Benvenuto Tisi)"/>
    <s v="1481-1559"/>
    <s v="16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Jesus surrounded by Doctors"/>
    <s v="Garofalo (Benvenuto Tisi)"/>
    <s v="1481-1559"/>
    <s v="16th Century"/>
    <s v="Gallery"/>
    <s v="Gallery"/>
    <s v="Turin"/>
    <x v="2"/>
    <s v="Italian-Ruled"/>
    <n v="1801"/>
    <s v="2nd Campaign"/>
    <s v="Yes"/>
    <m/>
    <m/>
    <n v="1815"/>
    <s v="Pinacoteca"/>
    <s v="Museum"/>
    <s v="Turin"/>
    <m/>
  </r>
  <r>
    <s v="The Holy Family"/>
    <s v="Garofalo (Benvenuto Tisi)"/>
    <s v="1481-1559"/>
    <s v="16th Century"/>
    <s v="Capitolino"/>
    <s v="Museum"/>
    <s v="Rome"/>
    <x v="0"/>
    <s v="Papal State"/>
    <s v="6 May 1797"/>
    <s v="1st Campaign"/>
    <s v="Yes"/>
    <m/>
    <m/>
    <n v="1815"/>
    <s v="Capitol Pinacoteca"/>
    <s v="Museum"/>
    <s v="Rome"/>
    <m/>
  </r>
  <r>
    <s v="The Virgin and Child"/>
    <s v="Gennaro"/>
    <s v="1637-1688"/>
    <s v="17th Century"/>
    <s v="Seminary"/>
    <s v="Church"/>
    <s v="Cento"/>
    <x v="0"/>
    <s v="Papal State"/>
    <s v="7 July 1796"/>
    <s v="1st Campaign"/>
    <s v="No"/>
    <s v="Museum, Aurillac"/>
    <n v="1872"/>
    <m/>
    <m/>
    <m/>
    <m/>
    <m/>
  </r>
  <r>
    <s v="The Marriage of the Virgin"/>
    <s v="Gennaro"/>
    <s v="1637-1688"/>
    <s v="17th Century"/>
    <s v="Gallery"/>
    <s v="Gallery"/>
    <s v="Modena"/>
    <x v="5"/>
    <s v="Italian-Ruled"/>
    <s v="25 Oct 1796"/>
    <s v="1st Campaign"/>
    <s v="Yes/Lost"/>
    <m/>
    <m/>
    <n v="1815"/>
    <s v="Disappeared"/>
    <s v="Unknown"/>
    <s v="Lost"/>
    <m/>
  </r>
  <r>
    <s v="Presentation to the Temple (Predella of Adoration of the Magi)"/>
    <s v="Gentile da Fabriano"/>
    <s v="1360-1427"/>
    <s v="14th Century"/>
    <s v="Santa Trinita (deleted)"/>
    <s v="Church"/>
    <s v="Florence"/>
    <x v="1"/>
    <s v="Italian-Ruled"/>
    <n v="1811"/>
    <s v="3rd Campaign"/>
    <s v="No"/>
    <s v="Paris"/>
    <s v="Aug 1812"/>
    <m/>
    <m/>
    <m/>
    <m/>
    <m/>
  </r>
  <r>
    <s v="Le Christ marchant au Calvaire"/>
    <s v="Ghirlandaio, Benedetto"/>
    <s v="1458-1497"/>
    <s v="15th Century"/>
    <s v="Santo-Spirito"/>
    <s v="Church"/>
    <s v="Florence"/>
    <x v="1"/>
    <s v="Italian-Ruled"/>
    <n v="1813"/>
    <s v="3rd Campaign"/>
    <s v="No"/>
    <s v="Paris"/>
    <s v="Feb 1814"/>
    <m/>
    <m/>
    <m/>
    <m/>
    <m/>
  </r>
  <r>
    <s v="The Virgin, Child with pigeon"/>
    <s v="Ghirlandaio, Domenico"/>
    <s v="1449-1494"/>
    <s v="15th Century"/>
    <s v="Saint Louis les Francais"/>
    <s v="Church"/>
    <s v="Rome"/>
    <x v="0"/>
    <s v="Papal State"/>
    <n v="1802"/>
    <s v="2nd Campaign"/>
    <s v="No"/>
    <s v="Paris"/>
    <n v="1815"/>
    <m/>
    <m/>
    <m/>
    <m/>
    <m/>
  </r>
  <r>
    <s v="The Visitation"/>
    <s v="Ghirlandaio, Domenico"/>
    <s v="1449-1494"/>
    <s v="15th Century"/>
    <s v="Santa Maria Maddalena dei Pazzi"/>
    <s v="Church"/>
    <s v="Florence"/>
    <x v="1"/>
    <s v="Italian-Ruled"/>
    <n v="1811"/>
    <s v="3rd Campaign"/>
    <s v="No"/>
    <s v="Paris"/>
    <s v="Aug 1812"/>
    <m/>
    <m/>
    <m/>
    <m/>
    <m/>
  </r>
  <r>
    <s v="The Calling of St Peter and Andrew"/>
    <s v="Ghisoni"/>
    <s v="1505-1575"/>
    <s v="16th Century"/>
    <s v="Cathedral"/>
    <s v="Church"/>
    <s v="Modena"/>
    <x v="5"/>
    <s v="Italian-Ruled"/>
    <s v="24 Feb 1797"/>
    <s v="1st Campaign"/>
    <s v="No/Lost"/>
    <s v="Paris"/>
    <s v="27 July 1798"/>
    <m/>
    <m/>
    <m/>
    <m/>
    <m/>
  </r>
  <r>
    <s v="A Concert"/>
    <s v="Giorgione"/>
    <s v="1470-1510"/>
    <s v="15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Singing Lesson or Three Ages of Man"/>
    <s v="Giorgione"/>
    <s v="1470-1510"/>
    <s v="15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Un Concert Champetre"/>
    <s v="Giorgione"/>
    <s v="1470-1510"/>
    <s v="15th Century"/>
    <s v="Ambrosian Library"/>
    <s v="Other"/>
    <s v="Milan"/>
    <x v="4"/>
    <s v="Foreign-Ruled"/>
    <s v="24 May 1796"/>
    <s v="1st Campaign"/>
    <s v="No"/>
    <s v="Rouen"/>
    <n v="1801"/>
    <m/>
    <m/>
    <m/>
    <m/>
    <m/>
  </r>
  <r>
    <s v="St Francis receiving the Stigmas"/>
    <s v="Giotto di Bondone"/>
    <s v="1266-1337"/>
    <s v="13th Century"/>
    <s v="Convent of San Francesco (deleted)"/>
    <s v="Church"/>
    <s v="Pisa"/>
    <x v="1"/>
    <s v="Italian-Ruled"/>
    <n v="1811"/>
    <s v="3rd Campaign"/>
    <s v="No"/>
    <s v="Paris"/>
    <n v="1813"/>
    <m/>
    <m/>
    <m/>
    <m/>
    <m/>
  </r>
  <r>
    <s v="Reunion of the Hunters"/>
    <s v="Giovanni di San Giovanni"/>
    <s v="1592-1636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Baby Jesus served by Angels"/>
    <s v="Giovanni-Andrea Donducci"/>
    <s v="1575-1655"/>
    <s v="16-17th Century"/>
    <s v="Madonna di Galliera"/>
    <s v="Church"/>
    <s v="Bologna"/>
    <x v="0"/>
    <s v="Papal State"/>
    <s v="2 July 1796"/>
    <s v="1st Campaign"/>
    <s v="No/Lost"/>
    <s v="Paris"/>
    <s v="8 Nov 1796"/>
    <m/>
    <m/>
    <m/>
    <m/>
    <m/>
  </r>
  <r>
    <s v="The breaking of the bread"/>
    <s v="Giovanni-Battista Casone"/>
    <s v="1610-1686"/>
    <s v="17th Century"/>
    <s v="St Francis (deleted)"/>
    <s v="Church"/>
    <s v="Spezia"/>
    <x v="2"/>
    <s v="Italian-Ruled"/>
    <n v="1811"/>
    <s v="3rd Campaign"/>
    <s v="Yes/Lost"/>
    <m/>
    <m/>
    <n v="1815"/>
    <s v="Disappeared"/>
    <s v="Unknown"/>
    <s v="Lost"/>
    <m/>
  </r>
  <r>
    <s v="The Virgin and Child with St John the Baptist, Cosimo, Damien, Apollonie, Catherine and Paul"/>
    <s v="Giovanni-Battista Cima"/>
    <s v="1460-1517"/>
    <s v="15th Century"/>
    <s v="Cathedral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Virgin, Child, St John the Baptist and Madeline"/>
    <s v="Giovanni-Battista Cima"/>
    <s v="1460-1517"/>
    <s v="15th Century"/>
    <s v="St Dominic (deleted)"/>
    <s v="Church"/>
    <s v="Parma"/>
    <x v="3"/>
    <s v="Italian-Ruled"/>
    <n v="1811"/>
    <s v="3rd Campaign"/>
    <s v="No"/>
    <s v="Paris"/>
    <s v="June 1812"/>
    <m/>
    <m/>
    <m/>
    <m/>
    <m/>
  </r>
  <r>
    <s v="The Communion of St Jerome"/>
    <s v="Giovanni-Battista Paggi"/>
    <s v="1554-1627"/>
    <s v="16th Century"/>
    <s v="S Francesco di Paulo (deleted)"/>
    <s v="Church"/>
    <s v="Genoa"/>
    <x v="2"/>
    <s v="Italian-Ruled"/>
    <n v="1811"/>
    <s v="3rd Campaign"/>
    <s v="Yes"/>
    <m/>
    <m/>
    <n v="1815"/>
    <s v="S Francesco di Paulo (deleted)"/>
    <s v="Church"/>
    <s v="Genoa"/>
    <s v="*State of the Church- was it destroyed? Replaced/rebuilt?"/>
  </r>
  <r>
    <s v="The Adoration of Christ by Angels, St. Sebastian, St Bonaventure"/>
    <s v="Girolamo Bonini"/>
    <s v="17th century"/>
    <s v="17th Century"/>
    <s v="Gallery"/>
    <s v="Gallery"/>
    <s v="Modena"/>
    <x v="5"/>
    <s v="Italian-Ruled"/>
    <s v="25 Oct 1796"/>
    <s v="1st Campaign"/>
    <s v="No"/>
    <s v="Paris"/>
    <s v="31 July 1797"/>
    <m/>
    <m/>
    <m/>
    <m/>
    <m/>
  </r>
  <r>
    <s v="The Resurrection of Lazareth"/>
    <s v="Girolamo Muziano"/>
    <s v="1530-1592"/>
    <s v="16th Century"/>
    <s v="Saint-Louis-des-Francais"/>
    <s v="Church"/>
    <s v="Rome"/>
    <x v="0"/>
    <s v="Papal State"/>
    <n v="1802"/>
    <s v="2nd Campaign"/>
    <s v="No"/>
    <s v="Fontainebleau"/>
    <n v="1875"/>
    <m/>
    <m/>
    <m/>
    <m/>
    <m/>
  </r>
  <r>
    <s v="A Triumph"/>
    <s v="Giulio Romano"/>
    <s v="1499-1546"/>
    <s v="16th Century"/>
    <s v="Gallery"/>
    <s v="Gallery"/>
    <s v="Modena"/>
    <x v="5"/>
    <s v="Italian-Ruled"/>
    <s v="25 Oct 1796"/>
    <s v="1st Campaign"/>
    <s v="No"/>
    <s v="Museum, Toulouse"/>
    <n v="1811"/>
    <m/>
    <m/>
    <m/>
    <m/>
    <m/>
  </r>
  <r>
    <s v="A Battle"/>
    <s v="Giulio Romano"/>
    <s v="1499-1546"/>
    <s v="16th Century"/>
    <s v="Gallery"/>
    <s v="Gallery"/>
    <s v="Modena"/>
    <x v="5"/>
    <s v="Italian-Ruled"/>
    <s v="25 Oct 1796"/>
    <s v="1st Campaign"/>
    <s v="No/Lost"/>
    <s v="Brussels"/>
    <n v="1811"/>
    <m/>
    <m/>
    <m/>
    <m/>
    <m/>
  </r>
  <r>
    <s v="Path of a Bridge"/>
    <s v="Giulio Romano"/>
    <s v="1499-1546"/>
    <s v="16th Century"/>
    <s v="Gallery"/>
    <s v="Gallery"/>
    <s v="Modena"/>
    <x v="5"/>
    <s v="Italian-Ruled"/>
    <s v="25 Oct 1796"/>
    <s v="1st Campaign"/>
    <s v="Yes/Lost"/>
    <m/>
    <m/>
    <n v="1815"/>
    <s v="Disappeared"/>
    <s v="Unknown"/>
    <s v="Lost"/>
    <m/>
  </r>
  <r>
    <s v="The Holy Family"/>
    <s v="Giulio Romano"/>
    <s v="1499-154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Danse of the Muses"/>
    <s v="Giulio Romano"/>
    <s v="1499-154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Holy Family"/>
    <s v="Giulio Romano"/>
    <s v="1499-154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Julius II"/>
    <s v="Giulio Romano"/>
    <s v="1499-154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Martyrdom of St Etienne"/>
    <s v="Giulio Romano"/>
    <s v="1499-1546"/>
    <s v="16th Century"/>
    <s v="St Etienne"/>
    <s v="Church"/>
    <s v="Genoa"/>
    <x v="2"/>
    <s v="Italian-Ruled"/>
    <s v="Apr 1812"/>
    <s v="3rd Campaign"/>
    <s v="Yes"/>
    <m/>
    <m/>
    <n v="1815"/>
    <s v="St Etienne"/>
    <s v="Church"/>
    <s v="Genoa"/>
    <s v="*offered to Napoleon in Apr 1812 by the city of Genoa"/>
  </r>
  <r>
    <s v="The Virgin, Child and St John the Baptist"/>
    <s v="Giulio Romano"/>
    <s v="1499-1546"/>
    <s v="16th Century"/>
    <s v="Braschi collection"/>
    <s v="Private Collection"/>
    <s v="Rome"/>
    <x v="0"/>
    <s v="Papal State"/>
    <n v="1798"/>
    <s v="1st Campaign"/>
    <s v="No"/>
    <s v="Paris"/>
    <s v="19 July 1799"/>
    <m/>
    <m/>
    <m/>
    <m/>
    <s v="*Braschi collection"/>
  </r>
  <r>
    <s v="Night (copy of Corregio)"/>
    <s v="Giuseppe Nogari"/>
    <s v="1699-1763"/>
    <s v="17th Century"/>
    <s v="Gallery"/>
    <s v="Gallery"/>
    <s v="Modena"/>
    <x v="5"/>
    <s v="Italian-Ruled"/>
    <s v="25 Oct 1796"/>
    <s v="1st Campaign"/>
    <s v="No/Lost"/>
    <s v="Paris"/>
    <s v="31 July 1797"/>
    <m/>
    <m/>
    <m/>
    <m/>
    <m/>
  </r>
  <r>
    <s v="The Triumph of St Thomas Acquino"/>
    <s v="Gozzoli"/>
    <s v="1420-1497"/>
    <s v="15th Century"/>
    <s v="Dome"/>
    <s v="Church"/>
    <s v="Pisa"/>
    <x v="1"/>
    <s v="Italian-Ruled"/>
    <n v="1811"/>
    <s v="3rd Campaign"/>
    <s v="No"/>
    <s v="Paris"/>
    <n v="1813"/>
    <m/>
    <m/>
    <m/>
    <m/>
    <m/>
  </r>
  <r>
    <s v="Apparition of the Virgin before St Bruno"/>
    <s v="Guercino"/>
    <s v="1591-1666"/>
    <s v="17th Century"/>
    <s v="Chartreus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Circumcision "/>
    <s v="Guercino"/>
    <s v="1591-1666"/>
    <s v="17th Century"/>
    <s v="Maitre-autel des religieuses de Jesus et Marie"/>
    <s v="Church"/>
    <s v="Bologna"/>
    <x v="0"/>
    <s v="Papal State"/>
    <s v="2 July 1796"/>
    <s v="1st Campaign"/>
    <s v="No"/>
    <s v="Museum, Lyon"/>
    <n v="1811"/>
    <m/>
    <m/>
    <m/>
    <m/>
    <m/>
  </r>
  <r>
    <s v="Saint Bernard Tolomei receiving the rule of his order from the Virgin"/>
    <s v="Guercino"/>
    <s v="1591-1666"/>
    <s v="17th Century"/>
    <s v="San Michele in Bosco"/>
    <s v="Church"/>
    <s v="Bologna"/>
    <x v="0"/>
    <s v="Papal State"/>
    <s v="2 July 1796"/>
    <s v="1st Campaign"/>
    <s v="No/ Destroyed"/>
    <s v="Museum, Bordeaux"/>
    <n v="1801"/>
    <m/>
    <m/>
    <m/>
    <m/>
    <s v="*Destroyed in 1871 during the incident in the City Hall, where the Museum was located "/>
  </r>
  <r>
    <s v="Saint William receiving monastic robes from Saint Felix"/>
    <s v="Guercino"/>
    <s v="1591-1666"/>
    <s v="17th Century"/>
    <s v="St. Gregory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and Child"/>
    <s v="Guercino"/>
    <s v="1591-1666"/>
    <s v="17th Century"/>
    <s v="Capucines Church"/>
    <s v="Church"/>
    <s v="Cento"/>
    <x v="0"/>
    <s v="Papal State"/>
    <s v="7 July 1796"/>
    <s v="1st Campaign"/>
    <s v="Yes"/>
    <m/>
    <m/>
    <n v="1815"/>
    <m/>
    <m/>
    <s v="Cento"/>
    <m/>
  </r>
  <r>
    <s v="Jesus handing the keys to St Peter"/>
    <s v="Guercino"/>
    <s v="1591-1666"/>
    <s v="17th Century"/>
    <s v="Cathedral"/>
    <s v="Church"/>
    <s v="Cento"/>
    <x v="0"/>
    <s v="Papal State"/>
    <s v="7 July 1796"/>
    <s v="1st Campaign"/>
    <s v="Yes"/>
    <m/>
    <m/>
    <n v="1815"/>
    <m/>
    <m/>
    <s v="Cento"/>
    <m/>
  </r>
  <r>
    <s v="The Glory of Paradise"/>
    <s v="Guercino"/>
    <s v="1591-1666"/>
    <s v="17th Century"/>
    <s v="Church of the Holy Spirit"/>
    <s v="Church"/>
    <s v="Cento"/>
    <x v="0"/>
    <s v="Papal State"/>
    <s v="7 July 1796"/>
    <s v="1st Campaign"/>
    <s v="No"/>
    <s v="Museum, Toulouse"/>
    <n v="1805"/>
    <m/>
    <m/>
    <m/>
    <m/>
    <m/>
  </r>
  <r>
    <s v="Apparition of the Virgin before St Jerome"/>
    <s v="Guercino"/>
    <s v="1591-1666"/>
    <s v="17th Century"/>
    <s v="Church of the Rosary"/>
    <s v="Church"/>
    <s v="Cento"/>
    <x v="0"/>
    <s v="Papal State"/>
    <s v="7 July 1796"/>
    <s v="1st Campaign"/>
    <s v="No"/>
    <s v="Paris- L'assomption / Chapelle des Catechismes"/>
    <s v="1811/1880"/>
    <m/>
    <m/>
    <m/>
    <m/>
    <m/>
  </r>
  <r>
    <s v="Apparition of Jesus-Christ before the Virgin"/>
    <s v="Guercino"/>
    <s v="1591-1666"/>
    <s v="17th Century"/>
    <s v="Nom-de-Dieu"/>
    <s v="Church"/>
    <s v="Cento"/>
    <x v="0"/>
    <s v="Papal State"/>
    <s v="7 July 1796"/>
    <s v="1st Campaign"/>
    <s v="Yes"/>
    <m/>
    <m/>
    <n v="1815"/>
    <m/>
    <m/>
    <s v="Cento"/>
    <m/>
  </r>
  <r>
    <s v="Four Saint recommending St Louis of Gonzaga to the Virgin"/>
    <s v="Guercino"/>
    <s v="1591-1666"/>
    <s v="17th Century"/>
    <s v="St. Augustine"/>
    <s v="Church"/>
    <s v="Cento"/>
    <x v="0"/>
    <s v="Papal State"/>
    <s v="7 July 1796"/>
    <s v="1st Campaign"/>
    <s v="No"/>
    <s v="Brussels"/>
    <n v="1801"/>
    <m/>
    <m/>
    <m/>
    <m/>
    <m/>
  </r>
  <r>
    <s v="The Penitance of St Peter"/>
    <s v="Guercino"/>
    <s v="1591-1666"/>
    <s v="17th Century"/>
    <s v="St Peter"/>
    <s v="Church"/>
    <s v="Cento"/>
    <x v="0"/>
    <s v="Papal State"/>
    <s v="7 July 1796"/>
    <s v="1st Campaign"/>
    <s v="Yes"/>
    <m/>
    <m/>
    <n v="1815"/>
    <m/>
    <m/>
    <s v="Cento"/>
    <m/>
  </r>
  <r>
    <s v="Saint Bernard "/>
    <s v="Guercino"/>
    <s v="1591-1666"/>
    <s v="17th Century"/>
    <s v="St Peter"/>
    <s v="Church"/>
    <s v="Cento"/>
    <x v="0"/>
    <s v="Papal State"/>
    <s v="7 July 1796"/>
    <s v="1st Campaign"/>
    <s v="No/Lost"/>
    <s v="Paris"/>
    <n v="1797"/>
    <m/>
    <m/>
    <m/>
    <m/>
    <m/>
  </r>
  <r>
    <s v="Saint Benoit? And St Francis"/>
    <s v="Guercino"/>
    <s v="1591-1666"/>
    <s v="17th Century"/>
    <s v="St Peter"/>
    <s v="Church"/>
    <s v="Cento"/>
    <x v="0"/>
    <s v="Papal State"/>
    <s v="7 July 1796"/>
    <s v="1st Campaign"/>
    <s v="No"/>
    <s v="Paris"/>
    <n v="1797"/>
    <m/>
    <m/>
    <m/>
    <m/>
    <m/>
  </r>
  <r>
    <s v="Ste Marie Magdalene in the desert"/>
    <s v="Guercino"/>
    <s v="1591-1666"/>
    <s v="17th Century"/>
    <s v="Ste Marie Magdalene"/>
    <s v="Church"/>
    <s v="Cento"/>
    <x v="0"/>
    <s v="Papal State"/>
    <s v="7 July 1796"/>
    <s v="1st Campaign"/>
    <s v="Yes"/>
    <m/>
    <m/>
    <n v="1815"/>
    <m/>
    <m/>
    <s v="Cento"/>
    <m/>
  </r>
  <r>
    <s v="Saint John in the desert"/>
    <s v="Guercino"/>
    <s v="1591-1666"/>
    <s v="17th Century"/>
    <m/>
    <s v="Unknown"/>
    <s v="Fano"/>
    <x v="0"/>
    <s v="Papal State"/>
    <n v="1797"/>
    <s v="1st Campaign"/>
    <s v="No/ Destroyed"/>
    <s v="Museum, Strasbourg"/>
    <n v="1801"/>
    <m/>
    <m/>
    <m/>
    <m/>
    <s v="*No longer in the catalogues after the incident that destroyed it in 1870"/>
  </r>
  <r>
    <s v="The Virgin and Child appearing to St Francis and Ste Claire"/>
    <s v="Guercino"/>
    <s v="1591-1666"/>
    <s v="17th Century"/>
    <s v="Capucines Church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Visitation"/>
    <s v="Guercino"/>
    <s v="1591-1666"/>
    <s v="17th Century"/>
    <s v="Gallery"/>
    <s v="Gallery"/>
    <s v="Modena"/>
    <x v="5"/>
    <s v="Italian-Ruled"/>
    <s v="19 June 1796"/>
    <s v="1st Campaign"/>
    <s v="No"/>
    <s v="Rouen"/>
    <n v="1801"/>
    <m/>
    <m/>
    <m/>
    <m/>
    <m/>
  </r>
  <r>
    <s v="The Trinity with St Germinian, Francis, Sebastian and other saints"/>
    <s v="Guercino"/>
    <s v="1591-1666"/>
    <s v="17th Century"/>
    <s v="Gallery"/>
    <s v="Gallery"/>
    <s v="Modena"/>
    <x v="5"/>
    <s v="Italian-Ruled"/>
    <s v="19 June 1796"/>
    <s v="1st Campaign"/>
    <s v="No/Lost"/>
    <s v="Notre-Dame Paris"/>
    <s v="18 Apr 1802"/>
    <m/>
    <m/>
    <m/>
    <m/>
    <m/>
  </r>
  <r>
    <s v="Protectors of Modena: Sts George, John the Baptist, Peter and Germinian"/>
    <s v="Guercino"/>
    <s v="1591-1666"/>
    <s v="17th Century"/>
    <s v="Gallery"/>
    <s v="Gallery"/>
    <s v="Modena"/>
    <x v="5"/>
    <s v="Italian-Ruled"/>
    <s v="19 June 1796"/>
    <s v="1st Campaign"/>
    <s v="No"/>
    <s v="Paris"/>
    <s v="31 July 1797"/>
    <m/>
    <m/>
    <m/>
    <m/>
    <m/>
  </r>
  <r>
    <s v="The Crucifixion of St Peter"/>
    <s v="Guercino"/>
    <s v="1591-1666"/>
    <s v="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La Decollation de Saint Jean et Paul"/>
    <s v="Guercino"/>
    <s v="1591-1666"/>
    <s v="17th Century"/>
    <s v="Gallery"/>
    <s v="Gallery"/>
    <s v="Modena"/>
    <x v="5"/>
    <s v="Italian-Ruled"/>
    <s v="22 May 1796"/>
    <s v="1st Campaign"/>
    <s v="No"/>
    <s v="Toulouse"/>
    <n v="1811"/>
    <m/>
    <m/>
    <m/>
    <m/>
    <m/>
  </r>
  <r>
    <s v="Mars, Venus and Love"/>
    <s v="Guercino"/>
    <s v="1591-1666"/>
    <s v="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The Lamentation of Christ by the Virgin"/>
    <s v="Guercino"/>
    <s v="1591-1666"/>
    <s v="17th Century"/>
    <s v="Gallery"/>
    <s v="Gallery"/>
    <s v="Modena"/>
    <x v="5"/>
    <s v="Italian-Ruled"/>
    <s v="22 May 1796"/>
    <s v="1st Campaign"/>
    <s v="No"/>
    <s v="Museum, Rennes"/>
    <n v="1801"/>
    <m/>
    <m/>
    <m/>
    <m/>
    <m/>
  </r>
  <r>
    <s v="Amnon and Thamar"/>
    <s v="Guercino"/>
    <s v="1591-1666"/>
    <s v="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The Mystical Marriage of Ste Catherine of Alexandria"/>
    <s v="Guercino"/>
    <s v="1591-1666"/>
    <s v="17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The Virgin and Child"/>
    <s v="Guercino"/>
    <s v="1591-1666"/>
    <s v="17th Century"/>
    <s v="Gallery"/>
    <s v="Gallery"/>
    <s v="Modena"/>
    <x v="5"/>
    <s v="Italian-Ruled"/>
    <s v="25 Oct 1796"/>
    <s v="1st Campaign"/>
    <s v="No"/>
    <s v="Musee, Chambery"/>
    <n v="1895"/>
    <m/>
    <m/>
    <m/>
    <m/>
    <m/>
  </r>
  <r>
    <s v="Salome receiving the head of St John the Baptist"/>
    <s v="Guercino"/>
    <s v="1591-1666"/>
    <s v="17th Century"/>
    <s v="Gallery"/>
    <s v="Gallery"/>
    <s v="Modena"/>
    <x v="5"/>
    <s v="Italian-Ruled"/>
    <s v="25 Oct 1796"/>
    <s v="1st Campaign"/>
    <s v="No"/>
    <s v="Palais de Compiegne, Compiegne"/>
    <n v="1810"/>
    <m/>
    <m/>
    <m/>
    <m/>
    <m/>
  </r>
  <r>
    <s v="St Francis receiving the Stigmas"/>
    <s v="Guercino"/>
    <s v="1591-1666"/>
    <s v="17th Century"/>
    <s v="Gallery"/>
    <s v="Gallery"/>
    <s v="Modena"/>
    <x v="5"/>
    <s v="Italian-Ruled"/>
    <s v="25 Oct 1796"/>
    <s v="1st Campaign"/>
    <s v="No"/>
    <s v="Musee, Mayence"/>
    <n v="1801"/>
    <m/>
    <m/>
    <m/>
    <m/>
    <m/>
  </r>
  <r>
    <s v="Saint Peter"/>
    <s v="Guercino"/>
    <s v="1591-1666"/>
    <s v="17th Century"/>
    <s v="Gallery"/>
    <s v="Gallery"/>
    <s v="Modena"/>
    <x v="5"/>
    <s v="Italian-Ruled"/>
    <s v="25 Oct 1796"/>
    <s v="1st Campaign"/>
    <s v="No/Lost"/>
    <s v="Musee, Saint-Quentin"/>
    <n v="1876"/>
    <m/>
    <m/>
    <m/>
    <m/>
    <m/>
  </r>
  <r>
    <s v="Saint Paul"/>
    <s v="Guercino"/>
    <s v="1591-1666"/>
    <s v="17th Century"/>
    <s v="Gallery"/>
    <s v="Gallery"/>
    <s v="Modena"/>
    <x v="5"/>
    <s v="Italian-Ruled"/>
    <s v="25 Oct 1796"/>
    <s v="1st Campaign"/>
    <s v="No"/>
    <s v="Fontainebleau/ later removed to the Louvre"/>
    <n v="1815"/>
    <m/>
    <m/>
    <m/>
    <m/>
    <s v="*Removed from Fontainebleau post-1815"/>
  </r>
  <r>
    <s v="Crucifixion with Ste Catherine and St Francis"/>
    <s v="Guercino"/>
    <s v="1591-1666"/>
    <s v="17th Century"/>
    <m/>
    <s v="Unknown"/>
    <s v="Parma"/>
    <x v="3"/>
    <s v="Italian-Ruled"/>
    <s v="May 1796"/>
    <s v="1st Campaign"/>
    <s v="No/Lost"/>
    <s v="Paris"/>
    <s v="31 July 1797"/>
    <m/>
    <m/>
    <m/>
    <m/>
    <m/>
  </r>
  <r>
    <s v="Saint Petronius"/>
    <s v="Guercino"/>
    <s v="1591-1666"/>
    <s v="17th Century"/>
    <s v="Monte-Cavallo"/>
    <s v="Church"/>
    <s v="Rome"/>
    <x v="0"/>
    <s v="Papal State"/>
    <s v="1 Apr 1797"/>
    <s v="1st Campaign"/>
    <s v="Yes"/>
    <m/>
    <m/>
    <n v="1815"/>
    <s v="Pinacoteca"/>
    <s v="Museum"/>
    <s v="Rome (capitol)"/>
    <m/>
  </r>
  <r>
    <s v="The Incredulity of St Thomas"/>
    <s v="Guercino"/>
    <s v="1591-1666"/>
    <s v="17th Century"/>
    <s v="Vatican"/>
    <s v="Church"/>
    <s v="Rome"/>
    <x v="0"/>
    <s v="Papal State"/>
    <s v="5 May 1797"/>
    <s v="1st Campaign"/>
    <s v="Yes"/>
    <m/>
    <m/>
    <n v="1815"/>
    <s v="Pinacoteca"/>
    <s v="Museum"/>
    <s v="Vatican"/>
    <m/>
  </r>
  <r>
    <s v="Jove on his throne receiving gifts"/>
    <s v="Guido Reni"/>
    <s v="1575-1642"/>
    <s v="16-17th Century"/>
    <s v="Chiesa dei Mendicanti"/>
    <s v="Church"/>
    <s v="Bologna"/>
    <x v="0"/>
    <s v="Papal State"/>
    <s v="2 July 1796"/>
    <s v="1st Campaign"/>
    <s v="No/Lost"/>
    <s v="Notre-Dame Paris"/>
    <s v="Apr 1802"/>
    <m/>
    <m/>
    <m/>
    <m/>
    <m/>
  </r>
  <r>
    <s v="The Virgin and Patron Saints of Bologna with the body of Christ"/>
    <s v="Guido Reni"/>
    <s v="1575-1642"/>
    <s v="16-17th Century"/>
    <s v="Chiesa dei Mendicanti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Christ holding his cross"/>
    <s v="Guido Reni"/>
    <s v="1575-1642"/>
    <s v="16-17th Century"/>
    <s v="San Salvatore"/>
    <s v="Church"/>
    <s v="Bologna"/>
    <x v="0"/>
    <s v="Papal State"/>
    <s v="2 July 1796"/>
    <s v="1st Campaign"/>
    <s v="No"/>
    <s v="Museum, Toulouse"/>
    <n v="1803"/>
    <m/>
    <m/>
    <m/>
    <m/>
    <m/>
  </r>
  <r>
    <s v="The Massacre of the Innocents"/>
    <s v="Guido Reni"/>
    <s v="1575-1642"/>
    <s v="16-17th Century"/>
    <s v="St Dominic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Christ giving the keys to St Peter"/>
    <s v="Guido Reni"/>
    <s v="1575-1642"/>
    <s v="16-17th Century"/>
    <s v="Saint Pierre des Philippins"/>
    <s v="Church"/>
    <s v="Fano"/>
    <x v="0"/>
    <s v="Papal State"/>
    <n v="1797"/>
    <s v="1st Campaign"/>
    <s v="No"/>
    <s v="Museum, Perpignan"/>
    <n v="1896"/>
    <m/>
    <m/>
    <m/>
    <m/>
    <m/>
  </r>
  <r>
    <s v="St Roch in prison"/>
    <s v="Guido Reni"/>
    <s v="1575-1642"/>
    <s v="16-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The Purification of the Virgin"/>
    <s v="Guido Reni"/>
    <s v="1575-1642"/>
    <s v="16-17th Century"/>
    <s v="Gallery"/>
    <s v="Gallery"/>
    <s v="Modena"/>
    <x v="5"/>
    <s v="Italian-Ruled"/>
    <s v="25 Oct 1796"/>
    <s v="1st Campaign"/>
    <s v="No"/>
    <s v="Palais de Compiegne, Compiegne"/>
    <n v="1896"/>
    <m/>
    <m/>
    <m/>
    <m/>
    <m/>
  </r>
  <r>
    <s v="Sleeping Baby Jesus"/>
    <s v="Guido Reni"/>
    <s v="1575-1642"/>
    <s v="16-17th Century"/>
    <s v="Gallery"/>
    <s v="Gallery"/>
    <s v="Modena"/>
    <x v="5"/>
    <s v="Italian-Ruled"/>
    <s v="25 Oct 1796"/>
    <s v="1st Campaign"/>
    <s v="No"/>
    <s v="Museum, Clermont-Ferrand"/>
    <n v="1895"/>
    <m/>
    <m/>
    <m/>
    <m/>
    <m/>
  </r>
  <r>
    <s v="Christ on the Cross with Madeleine"/>
    <s v="Guido Reni"/>
    <s v="1575-1642"/>
    <s v="16-17th Century"/>
    <s v="Gallery"/>
    <s v="Gallery"/>
    <s v="Modena"/>
    <x v="5"/>
    <s v="Italian-Ruled"/>
    <s v="25 Oct 1796"/>
    <s v="1st Campaign"/>
    <s v="Yes/Lost"/>
    <m/>
    <m/>
    <n v="1815"/>
    <s v="Disappeared"/>
    <s v="Unknown"/>
    <s v="Lost"/>
    <m/>
  </r>
  <r>
    <s v="The Assumption of the Virgin"/>
    <s v="Guido Reni"/>
    <s v="1575-1642"/>
    <s v="16-17th Century"/>
    <s v="Eglise des Philippins"/>
    <s v="Church"/>
    <s v="Perugia"/>
    <x v="0"/>
    <s v="Papal State"/>
    <s v="23 Feb 1797"/>
    <s v="1st Campaign"/>
    <s v="No"/>
    <s v="Museum, Lyon"/>
    <n v="1801"/>
    <m/>
    <m/>
    <m/>
    <m/>
    <m/>
  </r>
  <r>
    <s v="Apollo skinning Marsyas"/>
    <s v="Guido Reni"/>
    <s v="1575-1642"/>
    <s v="16-17th Century"/>
    <s v="Gallery"/>
    <s v="Gallery"/>
    <s v="Turin"/>
    <x v="2"/>
    <s v="Italian-Ruled"/>
    <s v="Feb/Mar 1799"/>
    <s v="2nd Campaign"/>
    <s v="No"/>
    <s v="Museum, Toulouse"/>
    <n v="1801"/>
    <m/>
    <m/>
    <m/>
    <m/>
    <m/>
  </r>
  <r>
    <s v="St John in the desert"/>
    <s v="Guido Reni"/>
    <s v="1575-1642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Adam and Eve"/>
    <s v="Guido Reni"/>
    <s v="1575-1642"/>
    <s v="16-17th Century"/>
    <s v="Gallery"/>
    <s v="Gallery"/>
    <s v="Turin"/>
    <x v="2"/>
    <s v="Italian-Ruled"/>
    <s v="Feb/Mar 1799"/>
    <s v="2nd Campaign"/>
    <s v="No"/>
    <s v="Museum, Dijon"/>
    <n v="1801"/>
    <m/>
    <m/>
    <m/>
    <m/>
    <m/>
  </r>
  <r>
    <s v="Dying Cleopatra"/>
    <s v="Guido Reni"/>
    <s v="1575-1642"/>
    <s v="16-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 in Glory with St Thomas and Jerome"/>
    <s v="Guido Reni"/>
    <s v="1575-1642"/>
    <s v="16-17th Century"/>
    <s v="Cathedral"/>
    <s v="Church"/>
    <s v="Pesaro"/>
    <x v="0"/>
    <s v="Papal State"/>
    <n v="1797"/>
    <s v="1st Campaign"/>
    <s v="Yes"/>
    <m/>
    <m/>
    <n v="1815"/>
    <s v="Pinacoteca"/>
    <s v="Museum"/>
    <s v="Vatican"/>
    <m/>
  </r>
  <r>
    <s v="The Eternal Father"/>
    <s v="Guido Reni"/>
    <s v="1575-1642"/>
    <s v="16-17th Century"/>
    <s v="Cathedral"/>
    <s v="Church"/>
    <s v="Pesaro"/>
    <x v="0"/>
    <s v="Papal State"/>
    <n v="1797"/>
    <s v="1st Campaign"/>
    <s v="No"/>
    <s v="Museum, Dijon"/>
    <n v="1801"/>
    <m/>
    <m/>
    <m/>
    <m/>
    <m/>
  </r>
  <r>
    <s v="The Fortune"/>
    <s v="Guido Reni"/>
    <s v="1575-1642"/>
    <s v="16-17th Century"/>
    <s v="Capitolino"/>
    <s v="Museum"/>
    <s v="Rome"/>
    <x v="0"/>
    <s v="Papal State"/>
    <s v="5 May 1797"/>
    <s v="1st Campaign"/>
    <s v="Yes"/>
    <m/>
    <m/>
    <n v="1815"/>
    <s v="Capitol Pinacoteca"/>
    <s v="Museum"/>
    <s v="Rome"/>
    <m/>
  </r>
  <r>
    <s v="The Martyrdom of St Peter"/>
    <s v="Guido Reni"/>
    <s v="1575-1642"/>
    <s v="16-17th Century"/>
    <s v="Vatican"/>
    <s v="Church"/>
    <s v="Vatican"/>
    <x v="0"/>
    <s v="Papal State"/>
    <s v="4 May 1797"/>
    <s v="1st Campaign"/>
    <s v="Yes"/>
    <m/>
    <m/>
    <n v="1815"/>
    <s v="Pinacoteca"/>
    <s v="Museum"/>
    <s v="Vatican"/>
    <m/>
  </r>
  <r>
    <s v="The Annunciation"/>
    <s v="Il Gentileschi"/>
    <s v="1562-1646"/>
    <s v="16-17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The Naitivity"/>
    <s v="Il Soiaro (Bernardino Gatti)"/>
    <s v="1495-1575"/>
    <s v="16th Century"/>
    <s v="St Peter"/>
    <s v="Church"/>
    <s v="Cremona"/>
    <x v="4"/>
    <s v="Foreign-Ruled"/>
    <s v="5 June 1796"/>
    <s v="1st Campaign"/>
    <s v="Yes"/>
    <m/>
    <m/>
    <n v="1815"/>
    <s v="St Peter"/>
    <s v="Church"/>
    <s v="Cremona"/>
    <m/>
  </r>
  <r>
    <s v="The Entombment of Christ"/>
    <s v="Il Soiaro (Bernardino Gatti)"/>
    <s v="1495-1575"/>
    <s v="16th Century"/>
    <m/>
    <s v="Unknown"/>
    <s v="Parma"/>
    <x v="3"/>
    <s v="Italian-Ruled"/>
    <s v="3 May 1803"/>
    <s v="2nd Campaign"/>
    <s v="No/Lost"/>
    <s v="Brussels"/>
    <n v="1811"/>
    <m/>
    <m/>
    <m/>
    <m/>
    <m/>
  </r>
  <r>
    <s v="Apparition of the Virgin and Child to St Luke and Yves"/>
    <s v="Jacopo da Empoli"/>
    <s v="1551-1640"/>
    <s v="16-17th Century"/>
    <s v="Church (deleted convent)"/>
    <s v="Church"/>
    <s v="Florence"/>
    <x v="1"/>
    <s v="Italian-Ruled"/>
    <n v="1813"/>
    <s v="3rd Campaign"/>
    <s v="No"/>
    <s v="Chateau de Maisons- Lafitte"/>
    <n v="1919"/>
    <m/>
    <m/>
    <m/>
    <m/>
    <s v="Originally from a deleted church, it was then placed in the Academy before finally being removed to Paris"/>
  </r>
  <r>
    <s v="The Resurrection of Lazareth"/>
    <s v="Jacopo da Ponte"/>
    <s v="1558-1623"/>
    <s v="16th Century"/>
    <s v="Eglise de la Charite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Paradise"/>
    <s v="Lanfranco"/>
    <s v="1581-1647"/>
    <s v="16-17th Century"/>
    <s v="Ognissanti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Saint Conrad"/>
    <s v="Lanfranco"/>
    <s v="1581-1647"/>
    <s v="16-17th Century"/>
    <s v="Cathedral"/>
    <s v="Church"/>
    <s v="Parma"/>
    <x v="3"/>
    <s v="Italian-Ruled"/>
    <s v="3 May 1803"/>
    <s v="2nd Campaign"/>
    <s v="No"/>
    <s v="Museum, Lyon"/>
    <n v="1811"/>
    <m/>
    <m/>
    <m/>
    <m/>
    <m/>
  </r>
  <r>
    <s v="Saint Alexis"/>
    <s v="Lanfranco"/>
    <s v="1581-1647"/>
    <s v="16-17th Century"/>
    <s v="Cathedral"/>
    <s v="Church"/>
    <s v="Parma"/>
    <x v="3"/>
    <s v="Italian-Ruled"/>
    <s v="3 May 1803"/>
    <s v="2nd Campaign"/>
    <s v="No/Lost"/>
    <s v="Paris"/>
    <s v="Aug 1804"/>
    <m/>
    <m/>
    <m/>
    <m/>
    <m/>
  </r>
  <r>
    <s v="The Deposition"/>
    <s v="Lazzari (Donato Bramante)"/>
    <s v="1444-1514"/>
    <s v="15th Century"/>
    <s v="Gallery"/>
    <s v="Gallery"/>
    <s v="Turin"/>
    <x v="2"/>
    <s v="Italian-Ruled"/>
    <s v="Feb/Mar 1799"/>
    <s v="2nd Campaign"/>
    <s v="Yes"/>
    <m/>
    <m/>
    <n v="1815"/>
    <s v="Pinacoteca"/>
    <s v="Museum"/>
    <s v="Turin"/>
    <m/>
  </r>
  <r>
    <s v="Head of the Virgin"/>
    <s v="Leonardo da Vinci"/>
    <s v="1452-1519"/>
    <s v="15th Century"/>
    <s v="Ambrosian Library"/>
    <s v="Other"/>
    <s v="Milan"/>
    <x v="4"/>
    <s v="Foreign-Ruled"/>
    <s v="24 May 1796"/>
    <s v="1st Campaign"/>
    <s v="Lost"/>
    <m/>
    <m/>
    <m/>
    <m/>
    <m/>
    <m/>
    <s v="*Never arrived in Paris"/>
  </r>
  <r>
    <s v="The Holy Family"/>
    <s v="L'Ingegno D'Assisi"/>
    <s v="1480-1521"/>
    <s v="15-16th Century"/>
    <s v="Santa-Maria Nuova dei Servi (deleted)"/>
    <s v="Church"/>
    <s v="Perugia"/>
    <x v="0"/>
    <s v="Papal State"/>
    <n v="1811"/>
    <s v="3rd Campaign"/>
    <s v="No"/>
    <s v="Paris"/>
    <s v="Jan 1814"/>
    <m/>
    <m/>
    <m/>
    <m/>
    <m/>
  </r>
  <r>
    <s v="The Virgin, Child and angels in adoration"/>
    <s v="Lippi, Filippino"/>
    <s v="1457-1504"/>
    <s v="15th Century"/>
    <s v="St Theodore (deleted)"/>
    <s v="Church"/>
    <s v="Genoa"/>
    <x v="2"/>
    <s v="Italian-Ruled"/>
    <n v="1811"/>
    <s v="3rd Campaign"/>
    <s v="Yes"/>
    <m/>
    <m/>
    <n v="1815"/>
    <s v="Palazzo Bianco"/>
    <s v="Palace"/>
    <s v="Genoa"/>
    <m/>
  </r>
  <r>
    <s v="The Virgin and Child with St Louis Gonzaga and St Stanislas Kostka"/>
    <s v="Lo Spagnuolo"/>
    <s v="1665-1747"/>
    <s v="17th Century"/>
    <s v="St Roch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Assumption with St Cosimo and Damian"/>
    <s v="Lo Spagnuolo"/>
    <s v="1665-1747"/>
    <s v="17th Century"/>
    <m/>
    <s v="Unknown"/>
    <s v="Parma"/>
    <x v="3"/>
    <s v="Italian-Ruled"/>
    <s v="3 May 1803"/>
    <s v="2nd Campaign"/>
    <s v="No/Lost"/>
    <s v="St Philippe-du-Roule, Paris"/>
    <n v="1811"/>
    <m/>
    <m/>
    <m/>
    <m/>
    <m/>
  </r>
  <r>
    <s v="Ecce Homo"/>
    <s v="Lodovico Cardi"/>
    <s v="1559-1613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Self-Portrait"/>
    <s v="Lodovico Lana"/>
    <s v="1597-1646"/>
    <s v="17th Century"/>
    <s v="Gallery"/>
    <s v="Gallery"/>
    <s v="Modena"/>
    <x v="5"/>
    <s v="Italian-Ruled"/>
    <s v="25 Oct 1796"/>
    <s v="1st Campaign"/>
    <s v="Yes"/>
    <m/>
    <m/>
    <n v="1815"/>
    <s v="Gallery"/>
    <s v="Museum"/>
    <s v="Modena"/>
    <m/>
  </r>
  <r>
    <s v="The Death of Clorinda"/>
    <s v="Lodovico Lana"/>
    <s v="1597-1646"/>
    <s v="17th Century"/>
    <s v="Gallery"/>
    <s v="Gallery"/>
    <s v="Modena"/>
    <x v="5"/>
    <s v="Italian-Ruled"/>
    <s v="22 May 1796"/>
    <s v="1st Campaign"/>
    <s v="Yes"/>
    <m/>
    <m/>
    <n v="1815"/>
    <s v="Gallery"/>
    <s v="Museum"/>
    <s v="Modena"/>
    <m/>
  </r>
  <r>
    <s v="The family of the Virgin"/>
    <s v="Lorenzo Fasolo"/>
    <s v="1463-1518"/>
    <s v="15th Century"/>
    <s v="San Giacomo (deleted)"/>
    <s v="Church"/>
    <s v="Savona"/>
    <x v="2"/>
    <s v="Italian-Ruled"/>
    <n v="1811"/>
    <s v="3rd Campaign"/>
    <s v="No"/>
    <s v="Paris"/>
    <s v="Feb 1812"/>
    <m/>
    <m/>
    <m/>
    <m/>
    <m/>
  </r>
  <r>
    <s v="The Holy Family"/>
    <s v="Lorenzo Sabbatini"/>
    <s v="1533-1577"/>
    <s v="16th Century"/>
    <s v="Gallery"/>
    <s v="Gallery"/>
    <s v="Turin"/>
    <x v="2"/>
    <s v="Italian-Ruled"/>
    <n v="1801"/>
    <s v="2nd Campaign"/>
    <s v="No"/>
    <s v="Paris"/>
    <s v="28 July 1801"/>
    <m/>
    <m/>
    <m/>
    <m/>
    <m/>
  </r>
  <r>
    <s v="The Holy Family"/>
    <s v="Luini"/>
    <s v="1465-1532"/>
    <s v="15-16th Century"/>
    <s v="Ambrosian Library"/>
    <s v="Other"/>
    <s v="Milan"/>
    <x v="4"/>
    <s v="Foreign-Ruled"/>
    <s v="24 May 1796"/>
    <s v="1st Campaign"/>
    <s v="Yes"/>
    <m/>
    <m/>
    <n v="1815"/>
    <s v="Ambrosian Library"/>
    <s v="Other"/>
    <s v="Milan"/>
    <m/>
  </r>
  <r>
    <s v="Young St. John the Baptist"/>
    <s v="Luini"/>
    <s v="1465-1532"/>
    <s v="15-16th Century"/>
    <s v="Ambrosian Library"/>
    <s v="Other"/>
    <s v="Milan"/>
    <x v="4"/>
    <s v="Foreign-Ruled"/>
    <s v="25 June 1796"/>
    <s v="1st Campaign"/>
    <s v="Yes"/>
    <m/>
    <m/>
    <n v="1815"/>
    <s v="Ambrosian Library"/>
    <s v="Other"/>
    <s v="Milan"/>
    <m/>
  </r>
  <r>
    <s v="The Coronation of the Virgin"/>
    <s v="Machiavelli, Zanobi de'"/>
    <s v="1418-1479"/>
    <s v="15th Century"/>
    <s v="Santa Croce (deleted)"/>
    <s v="Church"/>
    <s v="Close to Pisa"/>
    <x v="1"/>
    <s v="Italian-Ruled"/>
    <n v="1811"/>
    <s v="3rd Campaign"/>
    <s v="No"/>
    <s v="Museum, Dijon"/>
    <n v="1876"/>
    <m/>
    <m/>
    <m/>
    <m/>
    <m/>
  </r>
  <r>
    <s v="Venders chased from the Temple"/>
    <s v="Manfredi"/>
    <s v="1572-1605"/>
    <s v="16th Century"/>
    <s v="Braschi collection"/>
    <s v="Private Collection"/>
    <s v="Rome"/>
    <x v="0"/>
    <s v="Papal State"/>
    <n v="1798"/>
    <s v="1st Campaign"/>
    <s v="No/Lost"/>
    <s v="Paris"/>
    <s v="post-1810"/>
    <m/>
    <m/>
    <m/>
    <m/>
    <s v="*Braschi collection"/>
  </r>
  <r>
    <s v="The Holy Family"/>
    <s v="Marco da Oggiono"/>
    <s v="1470-1549"/>
    <s v="15-16th Century"/>
    <s v="Brera Museum"/>
    <s v="Museum"/>
    <s v="Milan"/>
    <x v="4"/>
    <s v="Foreign-Ruled"/>
    <n v="1812"/>
    <s v="3rd Campaign"/>
    <s v="Exchanged"/>
    <s v="Paris"/>
    <s v="Nov 1812"/>
    <m/>
    <m/>
    <m/>
    <m/>
    <s v="Exchanged for flemish paintings"/>
  </r>
  <r>
    <s v="Tryptich- Naitivity, St Francis and Sixtus IV, St Anthony of Padova and Cardinal Giuliano della Rovere"/>
    <s v="Mazone"/>
    <s v="1453-1510"/>
    <s v="15th Century"/>
    <s v="Family Chapel of Sixtus IV"/>
    <s v="Church"/>
    <s v="Savona"/>
    <x v="2"/>
    <s v="Italian-Ruled"/>
    <n v="1812"/>
    <s v="3rd Campaign"/>
    <s v="No"/>
    <s v="Paris"/>
    <n v="1814"/>
    <m/>
    <m/>
    <m/>
    <m/>
    <s v="*Bought by Denon for the Louvre- 3,000francs"/>
  </r>
  <r>
    <s v="Noli me Tangere"/>
    <s v="Mazone"/>
    <s v="1453-1510"/>
    <s v="15th Century"/>
    <s v="Eglise des Recollets (deleted)"/>
    <s v="Church"/>
    <s v="Savona"/>
    <x v="2"/>
    <s v="Italian-Ruled"/>
    <n v="1811"/>
    <s v="3rd Campaign"/>
    <s v="No/Lost"/>
    <s v="Paris"/>
    <s v="Feb 1812"/>
    <m/>
    <m/>
    <m/>
    <m/>
    <m/>
  </r>
  <r>
    <s v="The Virgin, Child, St Peter and Lucy"/>
    <s v="Mazzola"/>
    <s v="1476-1545"/>
    <s v="15-16th Century"/>
    <m/>
    <s v="Unknown"/>
    <s v="Parma"/>
    <x v="3"/>
    <s v="Italian-Ruled"/>
    <s v="3 May 1803"/>
    <s v="2nd Campaign"/>
    <s v="No"/>
    <s v="Saint Jacques-du-Haut-Pas, Paris"/>
    <n v="1811"/>
    <m/>
    <m/>
    <m/>
    <m/>
    <m/>
  </r>
  <r>
    <s v="The Supper (La Cène)"/>
    <s v="Mazzolino"/>
    <s v="1480-1528"/>
    <s v="15-16th Century"/>
    <m/>
    <s v="Unknown"/>
    <s v="Parma"/>
    <x v="3"/>
    <s v="Italian-Ruled"/>
    <s v="3 May 1803"/>
    <s v="2nd Campaign"/>
    <s v="No/Lost"/>
    <s v="Saint Sulpice, Paris"/>
    <n v="1811"/>
    <m/>
    <m/>
    <m/>
    <m/>
    <m/>
  </r>
  <r>
    <s v="The Conception"/>
    <s v="Mazzolino"/>
    <s v="1480-1528"/>
    <s v="15-16th Century"/>
    <s v="St. Francis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Adoration of the Shepherds (after Corregio)"/>
    <s v="Mazzolino"/>
    <s v="1480-1528"/>
    <s v="15-16th Century"/>
    <m/>
    <s v="Unknown"/>
    <s v="Parma"/>
    <x v="3"/>
    <s v="Italian-Ruled"/>
    <s v="3 May 1803"/>
    <s v="2nd Campaign"/>
    <s v="No"/>
    <s v="Ste Elizabeth, Paris"/>
    <n v="1811"/>
    <m/>
    <m/>
    <m/>
    <m/>
    <m/>
  </r>
  <r>
    <s v="Adoration of the Magi"/>
    <s v="Mazzolino"/>
    <s v="1480-1528"/>
    <s v="15-16th Century"/>
    <s v="Academy of Fine Arts"/>
    <s v="Academy"/>
    <s v="Parma"/>
    <x v="3"/>
    <s v="Italian-Ruled"/>
    <s v="May 1796"/>
    <s v="1st Campaign"/>
    <s v="Yes"/>
    <m/>
    <m/>
    <n v="1815"/>
    <s v="Gallery"/>
    <s v="Museum"/>
    <s v="Parma"/>
    <m/>
  </r>
  <r>
    <s v="The Virgin, baby Jesus, St Joseph and Ste Barbara"/>
    <s v="Michelangelo de Lucca"/>
    <s v="1491-1554"/>
    <s v="16th Century"/>
    <s v="Carmine Church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Virgin, baby Jesus, St John the Baptist and St Etienne?"/>
    <s v="Michelangelo de Lucca"/>
    <s v="1491-1554"/>
    <s v="16th Century"/>
    <s v="St Etienne"/>
    <s v="Church"/>
    <s v="Parma"/>
    <x v="3"/>
    <s v="Italian-Ruled"/>
    <s v="3 May 1803"/>
    <s v="2nd Campaign"/>
    <s v="No"/>
    <s v="Paris"/>
    <n v="1804"/>
    <m/>
    <m/>
    <m/>
    <m/>
    <m/>
  </r>
  <r>
    <s v="The Virgin, baby Jesus, St Sebastian and Roch?"/>
    <s v="Michelangelo de Lucca"/>
    <s v="1491-1554"/>
    <s v="16th Century"/>
    <m/>
    <s v="Unknown"/>
    <s v="Parma"/>
    <x v="3"/>
    <s v="Italian-Ruled"/>
    <s v="3 May 1803"/>
    <s v="2nd Campaign"/>
    <s v="Yes"/>
    <m/>
    <m/>
    <n v="1815"/>
    <s v="Gallery"/>
    <s v="Museum"/>
    <s v="Parma"/>
    <m/>
  </r>
  <r>
    <s v="Saint Bernardino of Siena and St Louis, bishop of Toulouse"/>
    <s v="Moretto da Brescia"/>
    <s v="1500-1555"/>
    <s v="16th Century"/>
    <s v="Brera Museum"/>
    <s v="Museum"/>
    <s v="Milan"/>
    <x v="4"/>
    <s v="Foreign-Ruled"/>
    <n v="1812"/>
    <s v="3rd Campaign"/>
    <s v="Exchanged"/>
    <s v="Paris"/>
    <s v="Nov 1812"/>
    <m/>
    <m/>
    <m/>
    <m/>
    <s v="Exchanged for flemish paintings"/>
  </r>
  <r>
    <s v="Saint Bonaventure and St Anthony of Padua"/>
    <s v="Moretto da Brescia"/>
    <s v="1500-1555"/>
    <s v="16th Century"/>
    <s v="Brera Museum"/>
    <s v="Museum"/>
    <s v="Milan"/>
    <x v="4"/>
    <s v="Foreign-Ruled"/>
    <n v="1812"/>
    <s v="3rd Campaign"/>
    <s v="Exchanged"/>
    <s v="Paris"/>
    <s v="Nov 1812"/>
    <m/>
    <m/>
    <m/>
    <m/>
    <s v="Exchanged for flemish paintings"/>
  </r>
  <r>
    <s v="Portrait of a Man"/>
    <s v="Moroni"/>
    <s v="1520-1578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a Woman"/>
    <s v="Moroni"/>
    <s v="1520-1578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Funeral of St Bernard"/>
    <s v="Orcagna (Andrea di Cione) "/>
    <s v="1343-1368"/>
    <s v="14th Century"/>
    <s v="Chapel of Campo-Sarto"/>
    <s v="Church"/>
    <s v="Pisa"/>
    <x v="1"/>
    <s v="Italian-Ruled"/>
    <n v="1811"/>
    <s v="3rd Campaign"/>
    <s v="No"/>
    <s v="Paris"/>
    <n v="1813"/>
    <m/>
    <m/>
    <m/>
    <m/>
    <m/>
  </r>
  <r>
    <s v="The Virgin, St Joseph and Michel"/>
    <s v="Orsi da Novellara"/>
    <s v="1511-1587"/>
    <s v="16th Century"/>
    <s v="St Michel"/>
    <s v="Church"/>
    <s v="Parma"/>
    <x v="3"/>
    <s v="Italian-Ruled"/>
    <s v="May 1796"/>
    <s v="1st Campaign"/>
    <s v="Yes"/>
    <m/>
    <m/>
    <n v="1815"/>
    <s v="Gallery"/>
    <s v="Museum"/>
    <s v="Parma"/>
    <m/>
  </r>
  <r>
    <s v="The Massacre of the people of Hippone"/>
    <s v="Palma Vecchio"/>
    <s v="1480-1528"/>
    <s v="15-16th Century"/>
    <s v="St Peter"/>
    <s v="Church"/>
    <s v="Cremona"/>
    <x v="4"/>
    <s v="Foreign-Ruled"/>
    <s v="5 June 1796"/>
    <s v="1st Campaign"/>
    <s v="No"/>
    <s v="Museum, Montpellier"/>
    <n v="1803"/>
    <m/>
    <m/>
    <m/>
    <m/>
    <m/>
  </r>
  <r>
    <s v="The Immaculate Conception"/>
    <s v="Panfilo Nuvolone"/>
    <s v="1581-1651"/>
    <s v="16-17th Century"/>
    <s v="Gallery"/>
    <s v="Gallery"/>
    <s v="Turin"/>
    <x v="2"/>
    <s v="Italian-Ruled"/>
    <s v="Feb/Mar 1799"/>
    <s v="2nd Campaign"/>
    <s v="No"/>
    <s v="Museum, Lyon"/>
    <n v="1811"/>
    <m/>
    <m/>
    <m/>
    <m/>
    <m/>
  </r>
  <r>
    <s v="The Virgin, Child between St Charles Borromee and Felix de Cantalice"/>
    <s v="Panfilo Nuvolone"/>
    <s v="1581-1651"/>
    <s v="16-17th Century"/>
    <s v="Capucines Church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The Virgin and Ste Margaret"/>
    <s v="Parmigianino"/>
    <s v="1503-1540"/>
    <s v="16th Century"/>
    <s v="Ste Margaret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with the long neck"/>
    <s v="Parmigianino"/>
    <s v="1503-1540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 with St Michel, John and other saints"/>
    <s v="Perugino"/>
    <s v="1446-1523"/>
    <s v="15th Century"/>
    <s v="San Giovanni in Mont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The Virgin with St Jack and Augustin"/>
    <s v="Perugino"/>
    <s v="1446-1523"/>
    <s v="15th Century"/>
    <s v="St Augustin"/>
    <s v="Church"/>
    <s v="Cremona"/>
    <x v="4"/>
    <s v="Foreign-Ruled"/>
    <s v="5 June 1796"/>
    <s v="1st Campaign"/>
    <s v="Yes"/>
    <m/>
    <m/>
    <n v="1815"/>
    <s v="St Augustin"/>
    <s v="Church"/>
    <s v="Cremona"/>
    <m/>
  </r>
  <r>
    <s v="The family of the Virgin"/>
    <s v="Perugino"/>
    <s v="1446-1523"/>
    <s v="15th Century"/>
    <s v="Eglise de la Misericorde"/>
    <s v="Church"/>
    <s v="Perugia"/>
    <x v="0"/>
    <s v="Papal State"/>
    <s v="1 Mar 1797"/>
    <s v="1st Campaign"/>
    <s v="No"/>
    <s v="Museum, Marseille"/>
    <n v="1801"/>
    <m/>
    <m/>
    <m/>
    <m/>
    <m/>
  </r>
  <r>
    <s v="The Ascention of Christ"/>
    <s v="Perugino"/>
    <s v="1446-1523"/>
    <s v="15th Century"/>
    <s v="St Peter"/>
    <s v="Church"/>
    <s v="Perugia"/>
    <x v="0"/>
    <s v="Papal State"/>
    <s v="1 Mar 1797"/>
    <s v="1st Campaign"/>
    <s v="No"/>
    <s v="Museum, Lyon"/>
    <n v="1811"/>
    <m/>
    <m/>
    <m/>
    <m/>
    <m/>
  </r>
  <r>
    <s v="Adoration of the Magi"/>
    <s v="Perugino"/>
    <s v="1446-1523"/>
    <s v="15th Century"/>
    <s v="St Peter"/>
    <s v="Church"/>
    <s v="Perugia"/>
    <x v="0"/>
    <s v="Papal State"/>
    <s v="1 Mar 1797"/>
    <s v="1st Campaign"/>
    <s v="No"/>
    <s v="Museum, Rouen"/>
    <n v="1803"/>
    <m/>
    <m/>
    <m/>
    <m/>
    <m/>
  </r>
  <r>
    <s v="The Baptism of Christ"/>
    <s v="Perugino"/>
    <s v="1446-1523"/>
    <s v="15th Century"/>
    <s v="St Peter"/>
    <s v="Church"/>
    <s v="Perugia"/>
    <x v="0"/>
    <s v="Papal State"/>
    <s v="1 Mar 1797"/>
    <s v="1st Campaign"/>
    <s v="No"/>
    <s v="Museum, Rouen"/>
    <n v="1803"/>
    <m/>
    <m/>
    <m/>
    <m/>
    <m/>
  </r>
  <r>
    <s v="The Resurrection"/>
    <s v="Perugino"/>
    <s v="1446-1523"/>
    <s v="15th Century"/>
    <s v="St Peter"/>
    <s v="Church"/>
    <s v="Perugia"/>
    <x v="0"/>
    <s v="Papal State"/>
    <s v="1 Mar 1797"/>
    <s v="1st Campaign"/>
    <s v="No"/>
    <s v="Museum, Rouen"/>
    <n v="1803"/>
    <m/>
    <m/>
    <m/>
    <m/>
    <m/>
  </r>
  <r>
    <s v="The Prophet Isaiah"/>
    <s v="Perugino"/>
    <s v="1446-1523"/>
    <s v="15th Century"/>
    <s v="St Peter"/>
    <s v="Church"/>
    <s v="Perugia"/>
    <x v="0"/>
    <s v="Papal State"/>
    <s v="1 Mar 1797"/>
    <s v="1st Campaign"/>
    <s v="No"/>
    <s v="Museum, Nantes"/>
    <n v="1801"/>
    <m/>
    <m/>
    <m/>
    <m/>
    <m/>
  </r>
  <r>
    <s v="The Prophet Jeremiah"/>
    <s v="Perugino"/>
    <s v="1446-1523"/>
    <s v="15th Century"/>
    <s v="St Peter"/>
    <s v="Church"/>
    <s v="Perugia"/>
    <x v="0"/>
    <s v="Papal State"/>
    <s v="1 Mar 1797"/>
    <s v="1st Campaign"/>
    <s v="No"/>
    <s v="Museum, Nantes"/>
    <n v="1801"/>
    <m/>
    <m/>
    <m/>
    <m/>
    <m/>
  </r>
  <r>
    <s v="The Holy Father surrounded by angels"/>
    <s v="Perugino"/>
    <s v="1446-1523"/>
    <s v="15th Century"/>
    <s v="St Peter"/>
    <s v="Church"/>
    <s v="Perugia"/>
    <x v="0"/>
    <s v="Papal State"/>
    <s v="1 Mar 1797"/>
    <s v="1st Campaign"/>
    <s v="No"/>
    <s v="Saint Gervais, Paris"/>
    <n v="1811"/>
    <m/>
    <m/>
    <m/>
    <m/>
    <m/>
  </r>
  <r>
    <s v="The Virgin and angels"/>
    <s v="Perugino"/>
    <s v="1446-1523"/>
    <s v="15th Century"/>
    <s v="St Peter"/>
    <s v="Church"/>
    <s v="Perugia"/>
    <x v="0"/>
    <s v="Papal State"/>
    <s v="1 Mar 1797"/>
    <s v="1st Campaign"/>
    <s v="No/Lost"/>
    <s v="Museum, Strasbourg"/>
    <n v="1801"/>
    <m/>
    <m/>
    <m/>
    <m/>
    <s v="*Lost after the events of 1870"/>
  </r>
  <r>
    <s v="Saint Placide, Cecilia, and Benoit"/>
    <s v="Perugino"/>
    <s v="1446-1523"/>
    <s v="15th Century"/>
    <s v="St Peter"/>
    <s v="Church"/>
    <s v="Perugia"/>
    <x v="0"/>
    <s v="Papal State"/>
    <s v="1 Mar 1797"/>
    <s v="1st Campaign"/>
    <s v="Yes"/>
    <m/>
    <m/>
    <n v="1815"/>
    <s v="Pinacoteca"/>
    <s v="Museum"/>
    <s v="Vatican"/>
    <m/>
  </r>
  <r>
    <s v="The Resurrection"/>
    <s v="Perugino"/>
    <s v="1446-1523"/>
    <s v="15th Century"/>
    <s v="San Francesco"/>
    <s v="Church"/>
    <s v="Perugia"/>
    <x v="0"/>
    <s v="Papal State"/>
    <s v="20 Feb 1797"/>
    <s v="1st Campaign"/>
    <s v="Yes"/>
    <m/>
    <m/>
    <n v="1815"/>
    <s v="Pinacoteca"/>
    <s v="Museum"/>
    <s v="Vatican"/>
    <m/>
  </r>
  <r>
    <s v="The Marriage of the Virgin"/>
    <s v="Perugino"/>
    <s v="1446-1523"/>
    <s v="15th Century"/>
    <s v="Cathedral"/>
    <s v="Church"/>
    <s v="Perugia"/>
    <x v="0"/>
    <s v="Papal State"/>
    <s v="27 Feb 1797"/>
    <s v="1st Campaign"/>
    <s v="No"/>
    <s v="Museum, Caen"/>
    <n v="1801"/>
    <m/>
    <m/>
    <m/>
    <m/>
    <m/>
  </r>
  <r>
    <s v="Saint Michel"/>
    <s v="Perugino"/>
    <s v="1446-1523"/>
    <s v="15th Century"/>
    <s v="St Augustin"/>
    <s v="Church"/>
    <s v="Perugia"/>
    <x v="0"/>
    <s v="Papal State"/>
    <s v="27 Feb 1797"/>
    <s v="1st Campaign"/>
    <s v="No"/>
    <s v="Paris"/>
    <s v="27 July 1798"/>
    <m/>
    <m/>
    <m/>
    <m/>
    <m/>
  </r>
  <r>
    <s v="Saint Bartholomew"/>
    <s v="Perugino"/>
    <s v="1446-1523"/>
    <s v="15th Century"/>
    <s v="St Augustin"/>
    <s v="Church"/>
    <s v="Perugia"/>
    <x v="0"/>
    <s v="Papal State"/>
    <s v="27 Feb 1797"/>
    <s v="1st Campaign"/>
    <s v="No/Lost"/>
    <s v="Saint-Germains-des-Pres, Paris"/>
    <n v="1811"/>
    <m/>
    <m/>
    <m/>
    <m/>
    <m/>
  </r>
  <r>
    <s v="Saint John the Evangelist and Saint Augustin"/>
    <s v="Perugino"/>
    <s v="1446-1523"/>
    <s v="15th Century"/>
    <s v="St Augustin"/>
    <s v="Church"/>
    <s v="Perugia"/>
    <x v="0"/>
    <s v="Papal State"/>
    <s v="27 Feb 1797"/>
    <s v="1st Campaign"/>
    <s v="No"/>
    <s v="Museum, Toulouse"/>
    <n v="1801"/>
    <m/>
    <m/>
    <m/>
    <m/>
    <m/>
  </r>
  <r>
    <s v="Saint Apolline"/>
    <s v="Perugino"/>
    <s v="1446-1523"/>
    <s v="15th Century"/>
    <s v="St Augustin"/>
    <s v="Church"/>
    <s v="Perugia"/>
    <x v="0"/>
    <s v="Papal State"/>
    <s v="27 Feb 1797"/>
    <s v="1st Campaign"/>
    <s v="No/ Destroyed"/>
    <s v="Museum, Strasbourg"/>
    <n v="1801"/>
    <m/>
    <m/>
    <m/>
    <m/>
    <s v="*Destroyed in Aug 1870 during the Germain bombing of the city"/>
  </r>
  <r>
    <s v="Saint Sebastian and Saint Irene (Apolline)"/>
    <s v="Perugino"/>
    <s v="1446-1523"/>
    <s v="15th Century"/>
    <s v="St Augustin"/>
    <s v="Church"/>
    <s v="Perugia"/>
    <x v="0"/>
    <s v="Papal State"/>
    <s v="27 Feb 1797"/>
    <s v="1st Campaign"/>
    <s v="No"/>
    <s v="Museum, Grenoble"/>
    <n v="1811"/>
    <m/>
    <m/>
    <m/>
    <m/>
    <m/>
  </r>
  <r>
    <s v="Saint Herculanus of Perugia and James"/>
    <s v="Perugino"/>
    <s v="1446-1523"/>
    <s v="15th Century"/>
    <s v="St Augustin"/>
    <s v="Church"/>
    <s v="Perugia"/>
    <x v="0"/>
    <s v="Papal State"/>
    <s v="27 Feb 1797"/>
    <s v="1st Campaign"/>
    <s v="No"/>
    <s v="Museum, Lyon"/>
    <n v="1801"/>
    <m/>
    <m/>
    <m/>
    <m/>
    <m/>
  </r>
  <r>
    <s v="The Descent from the Cross"/>
    <s v="Perugino"/>
    <s v="1446-1523"/>
    <s v="15th Century"/>
    <s v="St Augustin"/>
    <s v="Church"/>
    <s v="Perugia"/>
    <x v="0"/>
    <s v="Papal State"/>
    <s v="27 Feb 1797"/>
    <s v="1st Campaign"/>
    <s v="Yes/Lost"/>
    <m/>
    <m/>
    <n v="1815"/>
    <s v="Disappeared"/>
    <s v="Unknown"/>
    <s v="Lost"/>
    <m/>
  </r>
  <r>
    <s v="The Virgin, Child with St Jerome and Augustin"/>
    <s v="Perugino"/>
    <s v="1446-1523"/>
    <s v="15th Century"/>
    <s v="St Augustin"/>
    <s v="Church"/>
    <s v="Perugia"/>
    <x v="0"/>
    <s v="Papal State"/>
    <s v="27 Feb 1797"/>
    <s v="1st Campaign"/>
    <s v="No"/>
    <s v="Museum, Bordeaux"/>
    <n v="1801"/>
    <m/>
    <m/>
    <m/>
    <m/>
    <m/>
  </r>
  <r>
    <s v="The Virgin with Patron saints of Perugia"/>
    <s v="Perugino"/>
    <s v="1446-1523"/>
    <s v="15th Century"/>
    <s v="Communal Chapel of the Palce"/>
    <s v="Church"/>
    <s v="Perugia"/>
    <x v="0"/>
    <s v="Papal State"/>
    <s v="3 Mar 1797"/>
    <s v="1st Campaign"/>
    <s v="Yes"/>
    <m/>
    <m/>
    <n v="1815"/>
    <s v="Pinacoteca"/>
    <s v="Museum"/>
    <s v="Vatican"/>
    <m/>
  </r>
  <r>
    <s v="Pieta"/>
    <s v="Perugino"/>
    <s v="1446-1523"/>
    <s v="15th Century"/>
    <s v="Pitti Palace"/>
    <s v="Palace"/>
    <s v="Florence"/>
    <x v="1"/>
    <s v="Italian-Ruled"/>
    <s v="Mar/Apr 1799"/>
    <s v="2nd Campaign"/>
    <s v="Yes"/>
    <m/>
    <m/>
    <n v="1815"/>
    <s v="Museo di Uffici"/>
    <s v="Museum"/>
    <s v="Florence"/>
    <m/>
  </r>
  <r>
    <s v="The Virgin, Child and two Angels"/>
    <s v="Perugino"/>
    <s v="1446-1523"/>
    <s v="15th Century"/>
    <s v="Saint Louis les Francais"/>
    <s v="Church"/>
    <s v="Rome"/>
    <x v="0"/>
    <s v="Papal State"/>
    <n v="1802"/>
    <s v="2nd Campaign"/>
    <s v="No/Lost"/>
    <s v="Paris"/>
    <s v="1803-1804"/>
    <m/>
    <m/>
    <m/>
    <m/>
    <m/>
  </r>
  <r>
    <s v="2 fragments of a predella- St Francis of Assisi receiving the stigmas AND St Como and Damian healing the sick"/>
    <s v="Pesellino"/>
    <s v="1422-1457"/>
    <s v="15th Century"/>
    <m/>
    <s v="Unknown"/>
    <s v="Florence"/>
    <x v="1"/>
    <s v="Italian-Ruled"/>
    <s v="Feb 1813"/>
    <s v="3rd Campaign"/>
    <s v="No"/>
    <s v="Paris"/>
    <s v="Feb 1814"/>
    <m/>
    <m/>
    <m/>
    <m/>
    <m/>
  </r>
  <r>
    <s v="The Coronation of the Virgin"/>
    <s v="Piero di Lorenzo"/>
    <s v="1462-1521"/>
    <s v="15-16th Century"/>
    <s v="San Girolamo e San Francesco sulla Costa (deleted)"/>
    <s v="Church"/>
    <s v="Florence"/>
    <x v="1"/>
    <s v="Italian-Ruled"/>
    <n v="1813"/>
    <s v="3rd Campaign"/>
    <s v="No"/>
    <s v="Paris"/>
    <s v="Feb 1814"/>
    <m/>
    <m/>
    <m/>
    <m/>
    <m/>
  </r>
  <r>
    <s v="The Assumption of the Virgin"/>
    <s v="Pintoricchio"/>
    <s v="1454-1513"/>
    <s v="15th Century"/>
    <s v="Franciscan church of Montesanto (deleted)"/>
    <s v="Church"/>
    <s v="Todi"/>
    <x v="0"/>
    <s v="Papal State"/>
    <n v="1811"/>
    <s v="3rd Campaign"/>
    <s v="Yes"/>
    <m/>
    <m/>
    <n v="1815"/>
    <s v="Museum"/>
    <s v="Museum"/>
    <s v="Todi"/>
    <m/>
  </r>
  <r>
    <s v="The Virgin and Child"/>
    <s v="Pintoricchio"/>
    <s v="1454-1513"/>
    <s v="15th Century"/>
    <s v="Franciscan church of Montesanto (deleted)"/>
    <s v="Church"/>
    <s v="Todi"/>
    <x v="0"/>
    <s v="Papal State"/>
    <n v="1811"/>
    <s v="3rd Campaign"/>
    <s v="No"/>
    <s v="Paris"/>
    <s v="Jan 1814"/>
    <m/>
    <m/>
    <m/>
    <m/>
    <m/>
  </r>
  <r>
    <s v="The Crucifixion "/>
    <s v="Pintoricchio"/>
    <s v="1454-1513"/>
    <s v="15th Century"/>
    <s v="St Francis"/>
    <s v="Church"/>
    <s v="Perugia"/>
    <x v="0"/>
    <s v="Papal State"/>
    <n v="1811"/>
    <s v="3rd Campaign"/>
    <s v="No/Lost"/>
    <s v="Paris"/>
    <s v="Jan 1814"/>
    <m/>
    <m/>
    <m/>
    <m/>
    <m/>
  </r>
  <r>
    <s v="Two panel representing the Miracles of St Bernardin"/>
    <s v="Pisanello"/>
    <s v="1395-1455"/>
    <s v="14th-15th Century"/>
    <s v="St Francis (deleted)"/>
    <s v="Church"/>
    <s v="Perugia"/>
    <x v="0"/>
    <s v="Papal State"/>
    <n v="1811"/>
    <s v="3rd Campaign"/>
    <s v="Yes"/>
    <m/>
    <m/>
    <n v="1815"/>
    <s v="Pinacoteca"/>
    <s v="Museum"/>
    <s v="Perugia"/>
    <m/>
  </r>
  <r>
    <s v="Portrait of Sculptor Jean de Bologne"/>
    <s v="Ponte, Jacopo da"/>
    <s v="1510-1592"/>
    <s v="16th Century"/>
    <m/>
    <s v="Unknown"/>
    <s v="Florence"/>
    <x v="1"/>
    <s v="Italian-Ruled"/>
    <n v="1806"/>
    <s v="2nd Campaign"/>
    <s v="No"/>
    <s v="Paris"/>
    <m/>
    <m/>
    <m/>
    <m/>
    <m/>
    <s v="*Bought by Denon for the Louvre- 1,440francs"/>
  </r>
  <r>
    <s v="The Holy Family"/>
    <s v="Pontormo"/>
    <s v="1494-1557"/>
    <s v="16th Century"/>
    <s v="Church of the religious to Ste Anne (deleted)"/>
    <s v="Church"/>
    <s v="Florence"/>
    <x v="1"/>
    <s v="Italian-Ruled"/>
    <n v="1811"/>
    <s v="3rd Campaign"/>
    <s v="No"/>
    <s v="Paris"/>
    <s v="Feb 1814"/>
    <m/>
    <m/>
    <m/>
    <m/>
    <m/>
  </r>
  <r>
    <s v="Saint Lawrence Justiniani and other saints"/>
    <s v="Pordenone"/>
    <s v="1484-1539"/>
    <s v="15-16th Century"/>
    <s v="Madonna dell'Orto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St Sebastian saved by angels"/>
    <s v="Procaccini"/>
    <s v="1560-1620"/>
    <s v="16th Century"/>
    <s v="St Celse"/>
    <s v="Church"/>
    <s v="Milan"/>
    <x v="4"/>
    <s v="Foreign-Ruled"/>
    <s v="25 June 1796"/>
    <s v="1st Campaign"/>
    <s v="No"/>
    <s v="Brussels"/>
    <n v="1811"/>
    <m/>
    <m/>
    <m/>
    <m/>
    <m/>
  </r>
  <r>
    <s v="The Virgin, St George and other saints"/>
    <s v="Procaccini"/>
    <s v="1560-1620"/>
    <s v="16th Century"/>
    <s v="Gallery"/>
    <s v="Gallery"/>
    <s v="Modena"/>
    <x v="5"/>
    <s v="Italian-Ruled"/>
    <s v="19 June 1796"/>
    <s v="1st Campaign"/>
    <s v="Yes/Lost"/>
    <m/>
    <m/>
    <n v="1815"/>
    <s v="Disappeared"/>
    <s v="Unknown"/>
    <s v="Lost"/>
    <m/>
  </r>
  <r>
    <s v="The Marriage of the Virgin"/>
    <s v="Procaccini"/>
    <s v="1560-1620"/>
    <s v="16th Century"/>
    <s v="Madonna della Steccata"/>
    <s v="Church"/>
    <s v="Parma"/>
    <x v="3"/>
    <s v="Italian-Ruled"/>
    <s v="May 1796"/>
    <s v="1st Campaign"/>
    <s v="Yes"/>
    <m/>
    <m/>
    <n v="1815"/>
    <s v="Gallery"/>
    <s v="Museum"/>
    <s v="Parma"/>
    <m/>
  </r>
  <r>
    <s v="Descent from the Cross"/>
    <s v="Raibolini, Francesco"/>
    <s v="1450-1517"/>
    <s v="15th Century"/>
    <s v="St John the Evangelist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Saint Cecilia"/>
    <s v="Raphael"/>
    <s v="1483-1520"/>
    <s v="15-16th Century"/>
    <s v="San Giovanni in Monte"/>
    <s v="Church"/>
    <s v="Bologna"/>
    <x v="0"/>
    <s v="Papal State"/>
    <s v="2 July 1796"/>
    <s v="1st Campaign"/>
    <s v="Yes"/>
    <m/>
    <m/>
    <n v="1815"/>
    <s v="Pinacoteca"/>
    <s v="Museum"/>
    <s v="Bologna"/>
    <m/>
  </r>
  <r>
    <s v="Baldacquin Madonna"/>
    <s v="Raphael"/>
    <s v="1483-1520"/>
    <s v="15-16th Century"/>
    <s v="Pitti Palace"/>
    <s v="Palace"/>
    <s v="Florence"/>
    <x v="1"/>
    <s v="Italian-Ruled"/>
    <s v="Mar/Apr 1799"/>
    <s v="2nd Campaign"/>
    <s v="Yes"/>
    <s v="Museum, Brussels"/>
    <n v="1801"/>
    <n v="1815"/>
    <s v="Pitti Palace"/>
    <s v="Palace"/>
    <s v="Florence"/>
    <s v="*restitue en 1815 aulieu de 'repris'"/>
  </r>
  <r>
    <s v="Holy Family of Impannata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Cardinal Bernardo Dovizi da Bibbiena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Pope Julius II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Museo di Uffici"/>
    <s v="Museum"/>
    <s v="Florence"/>
    <m/>
  </r>
  <r>
    <s v="Portrait of Pope Leo X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Tommaso Inghirami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sion of Ezechiel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Virgin in a chair"/>
    <s v="Raphael"/>
    <s v="1483-1520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Madonna di Foligno"/>
    <s v="Raphael"/>
    <s v="1483-1520"/>
    <s v="15-16th Century"/>
    <s v="Chiesa delle religiose di Santa Anna"/>
    <s v="Church"/>
    <s v="Foligno"/>
    <x v="0"/>
    <s v="Papal State"/>
    <s v="25 Feb 1797"/>
    <s v="1st Campaign"/>
    <s v="Yes"/>
    <m/>
    <m/>
    <n v="1815"/>
    <s v="Pinacoteca"/>
    <s v="Museum"/>
    <s v="Vatican"/>
    <s v="*Not returned to the original location"/>
  </r>
  <r>
    <s v="Christ in Glory with Ste Paul and Catherine"/>
    <s v="Raphael"/>
    <s v="1483-1520"/>
    <s v="15-16th Century"/>
    <s v="St Paul"/>
    <s v="Church"/>
    <s v="Parma"/>
    <x v="3"/>
    <s v="Italian-Ruled"/>
    <s v="May 1796"/>
    <s v="1st Campaign"/>
    <s v="Yes"/>
    <m/>
    <m/>
    <n v="1815"/>
    <s v="Gallery"/>
    <s v="Museum"/>
    <s v="Parma"/>
    <m/>
  </r>
  <r>
    <s v="Coronation of the Virgin in Heaven"/>
    <s v="Raphael"/>
    <s v="1483-1520"/>
    <s v="15-16th Century"/>
    <s v="Monteluce church"/>
    <s v="Church"/>
    <s v="Perugia"/>
    <x v="0"/>
    <s v="Papal State"/>
    <s v="23 Feb 1797"/>
    <s v="1st Campaign"/>
    <s v="Yes"/>
    <m/>
    <m/>
    <n v="1815"/>
    <s v="Pinacoteca"/>
    <s v="Museum"/>
    <s v="Vatican"/>
    <s v="*Not returned to the original location"/>
  </r>
  <r>
    <s v="The Annunciation, Adoration of the Kings, Presentation to the Temple (predellas to the Coronation #309)"/>
    <s v="Raphael"/>
    <s v="1483-1520"/>
    <s v="15-16th Century"/>
    <s v="San Francesco"/>
    <s v="Church"/>
    <s v="Perugia"/>
    <x v="0"/>
    <s v="Papal State"/>
    <s v="20 Feb 1797"/>
    <s v="1st Campaign"/>
    <s v="Yes"/>
    <m/>
    <m/>
    <n v="1815"/>
    <s v="Pinacoteca"/>
    <s v="Museum"/>
    <s v="Vatican"/>
    <s v="*Not returned to the original location"/>
  </r>
  <r>
    <s v="The Coronation of the Virgin"/>
    <s v="Raphael"/>
    <s v="1483-1520"/>
    <s v="15-16th Century"/>
    <s v="San Francesco"/>
    <s v="Church"/>
    <s v="Perugia"/>
    <x v="0"/>
    <s v="Papal State"/>
    <s v="20 Feb 1797"/>
    <s v="1st Campaign"/>
    <s v="Yes"/>
    <m/>
    <m/>
    <n v="1815"/>
    <s v="Pinacoteca"/>
    <s v="Museum"/>
    <s v="Vatican"/>
    <s v="*Not returned to the original location"/>
  </r>
  <r>
    <s v="The Theological Virtues"/>
    <s v="Raphael"/>
    <s v="1483-1520"/>
    <s v="15-16th Century"/>
    <s v="San Francesco"/>
    <s v="Church"/>
    <s v="Perugia"/>
    <x v="0"/>
    <s v="Papal State"/>
    <s v="20 Feb 1797"/>
    <s v="1st Campaign"/>
    <s v="Yes"/>
    <m/>
    <m/>
    <n v="1815"/>
    <s v="Pinacoteca"/>
    <s v="Museum"/>
    <s v="Vatican"/>
    <s v="*Not returned to the original location"/>
  </r>
  <r>
    <s v="Madonna di Loretto"/>
    <s v="Raphael"/>
    <s v="1483-1520"/>
    <s v="15-16th Century"/>
    <s v="Braschi collection"/>
    <s v="Private Collection"/>
    <s v="Rome"/>
    <x v="0"/>
    <s v="Papal State"/>
    <n v="1798"/>
    <s v="1st Campaign"/>
    <s v="No"/>
    <s v="Museum Conde, Chantilly"/>
    <m/>
    <m/>
    <m/>
    <m/>
    <m/>
    <s v="*Braschi collection"/>
  </r>
  <r>
    <s v="The Transfiguration"/>
    <s v="Raphael"/>
    <s v="1483-1520"/>
    <s v="15-16th Century"/>
    <s v="San Pietro di Montorio"/>
    <s v="Church"/>
    <s v="Rome"/>
    <x v="0"/>
    <s v="Papal State"/>
    <s v="3 May 1797"/>
    <s v="1st Campaign"/>
    <s v="Yes"/>
    <m/>
    <m/>
    <n v="1815"/>
    <s v="Pinacoteca"/>
    <s v="Museum"/>
    <s v="Vatican"/>
    <s v="*Not returned to the original location"/>
  </r>
  <r>
    <s v="St Gregory and Vital interceding before the Virgin in favour of the sould of Purgatory"/>
    <s v="Ricci"/>
    <s v="1660-1734"/>
    <s v="17th Century"/>
    <m/>
    <s v="Unknown"/>
    <s v="Parma"/>
    <x v="3"/>
    <s v="Italian-Ruled"/>
    <s v="3 May 1803"/>
    <s v="2nd Campaign"/>
    <s v="No"/>
    <s v="Saint Gervais, Paris"/>
    <s v="Aug 1804"/>
    <m/>
    <m/>
    <m/>
    <m/>
    <m/>
  </r>
  <r>
    <s v="The Miracle of St Maurus"/>
    <s v="Ricci"/>
    <s v="1660-1734"/>
    <s v="17th Century"/>
    <m/>
    <s v="Unknown"/>
    <s v="Parma"/>
    <x v="3"/>
    <s v="Italian-Ruled"/>
    <s v="3 May 1803"/>
    <s v="2nd Campaign"/>
    <s v="No/Lost"/>
    <s v="Paris"/>
    <n v="1811"/>
    <m/>
    <m/>
    <m/>
    <m/>
    <m/>
  </r>
  <r>
    <s v="The Coronation of the Virgin"/>
    <s v="Rodolfo Grillandaio"/>
    <s v="1482-1557"/>
    <s v="16th Century"/>
    <s v="Religious convent of Ripoli (deleted)"/>
    <s v="Church"/>
    <s v="Close to Florence"/>
    <x v="1"/>
    <s v="Italian-Ruled"/>
    <n v="1813"/>
    <s v="3rd Campaign"/>
    <s v="No"/>
    <s v="Paris"/>
    <s v="Feb 1814"/>
    <m/>
    <m/>
    <m/>
    <m/>
    <m/>
  </r>
  <r>
    <s v="The Virgin and Child adored by St Jerome and Augstine, bishop of Hippone"/>
    <s v="Rondani"/>
    <s v="1490-1557"/>
    <s v="16th Century"/>
    <s v="Chiesa dei Ereminati"/>
    <s v="Church"/>
    <s v="Parma"/>
    <x v="3"/>
    <s v="Italian-Ruled"/>
    <s v="3 May 1803"/>
    <s v="2nd Campaign"/>
    <s v="Yes"/>
    <m/>
    <m/>
    <n v="1815"/>
    <s v="Gallery"/>
    <s v="Museum"/>
    <s v="Parma"/>
    <m/>
  </r>
  <r>
    <s v="Assumption of the Virgin"/>
    <s v="Rosa, Salvator"/>
    <s v="1615-1673"/>
    <s v="17th Century"/>
    <s v="Eglise de la Victoire"/>
    <s v="Church"/>
    <s v="Milan"/>
    <x v="4"/>
    <s v="Foreign-Ruled"/>
    <s v="24 May 1796"/>
    <s v="1st Campaign"/>
    <s v="No"/>
    <s v="Notre-Dame Paris"/>
    <s v="Apr 1802"/>
    <m/>
    <m/>
    <m/>
    <m/>
    <m/>
  </r>
  <r>
    <s v="Purgatory"/>
    <s v="Rosa, Salvator"/>
    <s v="1615-1673"/>
    <s v="17th Century"/>
    <s v="San Giovanni alle Case Rotte"/>
    <s v="Church"/>
    <s v="Milan"/>
    <x v="4"/>
    <s v="Foreign-Ruled"/>
    <s v="25 June 1796"/>
    <s v="1st Campaign"/>
    <s v="Yes"/>
    <m/>
    <m/>
    <n v="1815"/>
    <s v="Brera Museum"/>
    <s v="Museum"/>
    <s v="Milan"/>
    <m/>
  </r>
  <r>
    <s v="The Imposter"/>
    <s v="Rosa, Salvator"/>
    <s v="1615-1673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A Battle"/>
    <s v="Rosa, Salvator"/>
    <s v="1615-1673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Conjuration of Catalina"/>
    <s v="Rosa, Salvator"/>
    <s v="1615-1673"/>
    <s v="17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Virgin in Glory between St Bernard and Madeleine"/>
    <s v="Rosselli, Cosimo"/>
    <s v="1439-1507"/>
    <s v="15th Century"/>
    <s v="Santa Maria dei Pazzi (deleted)"/>
    <s v="Church"/>
    <s v="Florence"/>
    <x v="1"/>
    <s v="Italian-Ruled"/>
    <n v="1811"/>
    <s v="3rd Campaign"/>
    <s v="No"/>
    <s v="Paris"/>
    <s v="Aug 1812"/>
    <m/>
    <m/>
    <m/>
    <m/>
    <m/>
  </r>
  <r>
    <s v="Rest on the Flight to Egypt"/>
    <s v="Rosselli, Matteo"/>
    <s v="1578-1651"/>
    <s v="16-17th Century"/>
    <s v="X. Fabre"/>
    <s v="Church"/>
    <s v="Florence"/>
    <x v="1"/>
    <s v="Italian-Ruled"/>
    <n v="1806"/>
    <s v="2nd Campaign"/>
    <s v="No"/>
    <s v="Fontainebleau"/>
    <m/>
    <m/>
    <m/>
    <m/>
    <m/>
    <s v="*Bought by Denon in 1806 for the Louvre- 1,200francs"/>
  </r>
  <r>
    <s v="The Visitation"/>
    <s v="Rosso, Giovambattista"/>
    <s v="1496-1541"/>
    <s v="16th Century"/>
    <s v="San Agostino (deleted)"/>
    <s v="Church"/>
    <s v="Perugia"/>
    <x v="0"/>
    <s v="Papal State"/>
    <n v="1811"/>
    <s v="3rd Campaign"/>
    <s v="No/Lost"/>
    <s v="Paris"/>
    <s v="Jan 1814"/>
    <m/>
    <m/>
    <m/>
    <m/>
    <s v="*stayed in Paris in 1815"/>
  </r>
  <r>
    <s v="The Four Doctors of the Church: St Augustin, Gregory, Jerome and Ambrose with the 4 symbols of the Evangelists"/>
    <s v="Sacchi, Pier-Francesco"/>
    <s v="1485-1528"/>
    <s v="15-16th Century"/>
    <s v="San Ugo (deleted)"/>
    <s v="Church"/>
    <s v="Genoa"/>
    <x v="2"/>
    <s v="Italian-Ruled"/>
    <n v="1811"/>
    <s v="3rd Campaign"/>
    <s v="No"/>
    <s v="Paris"/>
    <n v="1813"/>
    <m/>
    <m/>
    <m/>
    <m/>
    <m/>
  </r>
  <r>
    <s v="The Entombment"/>
    <s v="Schedone, Bartolommeo"/>
    <s v="1578-1615"/>
    <s v="16-17th Century"/>
    <s v="Academy of Fine Arts"/>
    <s v="Academy"/>
    <s v="Parma"/>
    <x v="3"/>
    <s v="Italian-Ruled"/>
    <s v="May 1796"/>
    <s v="1st Campaign"/>
    <s v="No"/>
    <s v="Paris"/>
    <s v="31 July 1797"/>
    <m/>
    <m/>
    <s v="Unknown"/>
    <m/>
    <m/>
  </r>
  <r>
    <s v="A Virgin"/>
    <s v="School of Annibale Carracci"/>
    <s v="16th century"/>
    <s v="16th Century"/>
    <s v="Madonna di Galliera"/>
    <s v="Church"/>
    <s v="Bologna"/>
    <x v="0"/>
    <s v="Papal State"/>
    <s v="2 July 1796"/>
    <s v="1st Campaign"/>
    <s v="Lost"/>
    <m/>
    <m/>
    <m/>
    <m/>
    <m/>
    <s v="Lost"/>
    <m/>
  </r>
  <r>
    <s v="The Crucifixion with saints"/>
    <s v="School of Bologna"/>
    <s v="Unknown"/>
    <s v="Unknown"/>
    <s v="St Dominic"/>
    <s v="Church"/>
    <s v="Perugia"/>
    <x v="0"/>
    <s v="Papal State"/>
    <n v="1811"/>
    <s v="3rd Campaign"/>
    <s v="Yes/Lost"/>
    <m/>
    <m/>
    <n v="1815"/>
    <s v="Disappeared"/>
    <s v="Unknown"/>
    <s v="Lost"/>
    <m/>
  </r>
  <r>
    <s v="Meditating Mary Magdalene- right hand on a skull"/>
    <s v="School of Bologna"/>
    <s v="Unknown"/>
    <s v="Unknown"/>
    <s v="Saint Louis les Francais"/>
    <s v="Church"/>
    <s v="Rome"/>
    <x v="0"/>
    <s v="Papal State"/>
    <n v="1802"/>
    <s v="2nd Campaign"/>
    <s v="No/Lost"/>
    <s v="Paris"/>
    <s v="1803 or 1804"/>
    <m/>
    <m/>
    <m/>
    <m/>
    <s v="*Remained in Paris in 1815"/>
  </r>
  <r>
    <s v="The Virgin, Child, Ste Margaret and other saint"/>
    <s v="School of Bologna"/>
    <s v="Unknown"/>
    <s v="Unknown"/>
    <s v="Saint Louis les Francais"/>
    <s v="Church"/>
    <s v="Rome"/>
    <x v="0"/>
    <s v="Papal State"/>
    <n v="1802"/>
    <s v="2nd Campaign"/>
    <s v="Yes"/>
    <m/>
    <m/>
    <n v="1817"/>
    <s v="l'Hopital de la garde royale au Gros-Caillou"/>
    <s v="Other"/>
    <m/>
    <m/>
  </r>
  <r>
    <s v="Saint Sebastien panse par une vieille femme"/>
    <s v="School of Caravaggio"/>
    <s v="16-17th century"/>
    <s v="16-17th Century"/>
    <s v="Gallery"/>
    <s v="Gallery"/>
    <s v="Modena"/>
    <x v="5"/>
    <s v="Italian-Ruled"/>
    <s v="25 Oct 1796"/>
    <s v="1st Campaign"/>
    <s v="No"/>
    <s v="Tours"/>
    <n v="1806"/>
    <m/>
    <m/>
    <m/>
    <m/>
    <m/>
  </r>
  <r>
    <s v="A Virgin"/>
    <s v="School of Correggio"/>
    <s v="14-15th century"/>
    <s v="15th Century"/>
    <s v="San Domenico"/>
    <s v="Church"/>
    <s v="Cremona"/>
    <x v="4"/>
    <s v="Foreign-Ruled"/>
    <s v="5 June 1796"/>
    <s v="1st Campaign"/>
    <s v="No/Lost"/>
    <s v="Disappeared"/>
    <s v="Lost"/>
    <m/>
    <m/>
    <m/>
    <m/>
    <m/>
  </r>
  <r>
    <s v="The Angel presting the instruments of the Passion to Christ"/>
    <s v="School of Correggio"/>
    <s v="14-15th century"/>
    <s v="15th Century"/>
    <s v="Capucines Church"/>
    <s v="Church"/>
    <s v="Savona"/>
    <x v="2"/>
    <s v="Italian-Ruled"/>
    <n v="1811"/>
    <s v="3rd Campaign"/>
    <s v="No"/>
    <s v="Palais de Compiegne, Compiegne"/>
    <n v="1874"/>
    <m/>
    <m/>
    <m/>
    <m/>
    <m/>
  </r>
  <r>
    <s v="The Holy Family"/>
    <s v="School of Guercino"/>
    <s v="17th century"/>
    <s v="17th Century"/>
    <s v="Madonna di Galliera"/>
    <s v="Church"/>
    <s v="Bologna"/>
    <x v="0"/>
    <s v="Papal State"/>
    <s v="2 July 1796"/>
    <s v="1st Campaign"/>
    <s v="No/Lost"/>
    <s v="Paris"/>
    <n v="1811"/>
    <m/>
    <m/>
    <m/>
    <m/>
    <s v="*Destined for St. Roch in Paris, but is not found"/>
  </r>
  <r>
    <s v="Head of the Virgin"/>
    <s v="School of Guido Reni"/>
    <s v="17th century"/>
    <s v="17th Century"/>
    <s v="Madonna di Galliera"/>
    <s v="Church"/>
    <s v="Bologna"/>
    <x v="0"/>
    <s v="Papal State"/>
    <s v="2 July 1796"/>
    <s v="1st Campaign"/>
    <s v="No/Lost"/>
    <s v="Paris"/>
    <s v="8 Nov 1796"/>
    <m/>
    <m/>
    <m/>
    <m/>
    <m/>
  </r>
  <r>
    <s v="Pieta"/>
    <s v="School of Mazzola"/>
    <s v="16th century"/>
    <s v="16th Century"/>
    <s v="Dominican Church"/>
    <s v="Church"/>
    <s v="Cremona"/>
    <x v="4"/>
    <s v="Foreign-Ruled"/>
    <s v="5 June 1796"/>
    <s v="1st Campaign"/>
    <s v="No"/>
    <s v="Paris"/>
    <s v="31 July 1797"/>
    <m/>
    <m/>
    <m/>
    <m/>
    <m/>
  </r>
  <r>
    <s v="The Virgin, Child and St Joseph"/>
    <s v="School of Mazzola"/>
    <s v="16th century"/>
    <s v="16th Century"/>
    <s v="Gallery"/>
    <s v="Gallery"/>
    <s v="Modena"/>
    <x v="5"/>
    <s v="Italian-Ruled"/>
    <s v="25 Oct 1796"/>
    <s v="1st Campaign"/>
    <s v="No/Lost"/>
    <s v="Museum, Lyon"/>
    <n v="1801"/>
    <m/>
    <m/>
    <m/>
    <m/>
    <m/>
  </r>
  <r>
    <s v="The Holy Family"/>
    <s v="School of Raphael"/>
    <s v="16th century"/>
    <s v="16th Century"/>
    <s v="Pitti Palace"/>
    <s v="Palace"/>
    <s v="Florence"/>
    <x v="1"/>
    <s v="Italian-Ruled"/>
    <s v="Mar/Apr 1799"/>
    <s v="2nd Campaign"/>
    <s v="Lost"/>
    <m/>
    <m/>
    <m/>
    <m/>
    <m/>
    <s v="Lost"/>
    <m/>
  </r>
  <r>
    <s v="Descent from the Cross"/>
    <s v="School of Raphael"/>
    <s v="16th century"/>
    <s v="16th Century"/>
    <s v="St Peter"/>
    <s v="Church"/>
    <s v="Perugia"/>
    <x v="0"/>
    <s v="Papal State"/>
    <s v="1 Mar 1797"/>
    <s v="1st Campaign"/>
    <s v="No/Lost"/>
    <s v="Disappeared"/>
    <s v="Lost"/>
    <m/>
    <m/>
    <m/>
    <m/>
    <m/>
  </r>
  <r>
    <s v="The Marriage of St Catherine"/>
    <s v="School of Vannucci"/>
    <s v="16th century"/>
    <s v="16th Century"/>
    <s v="Saint Louis les Francais"/>
    <s v="Church"/>
    <s v="Rome"/>
    <x v="0"/>
    <s v="Papal State"/>
    <n v="1802"/>
    <s v="2nd Campaign"/>
    <s v="No"/>
    <s v="Saint-Leu-Saint-Gilles, Paris"/>
    <n v="1811"/>
    <m/>
    <m/>
    <m/>
    <m/>
    <m/>
  </r>
  <r>
    <s v="The Virgin and Child"/>
    <s v="School of Vannucci"/>
    <s v="16th century"/>
    <s v="16th Century"/>
    <s v="Albani collection"/>
    <s v="Private Collection"/>
    <s v="Rome"/>
    <x v="0"/>
    <s v="Papal State"/>
    <n v="1798"/>
    <s v="1st Campaign"/>
    <s v="No"/>
    <s v="Paris"/>
    <s v="19 July 1799"/>
    <m/>
    <m/>
    <m/>
    <m/>
    <s v="*Reste en France en 1815 et considere comme une copie ancienne d'apres Raphael, par Sassoferrato, de la Vierge de la Maison Connestabile, a Perugia"/>
  </r>
  <r>
    <s v="The Martyrdom of Ste Agatha"/>
    <s v="Sebastiano del Piombo"/>
    <s v="1485-1547"/>
    <s v="15-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Coronation of the Virgin"/>
    <s v="Simone di Martino"/>
    <s v="1285-1344"/>
    <s v="13-14th Century"/>
    <s v="Convent dell'Annunziata (deleted)"/>
    <s v="Church"/>
    <s v="Florence"/>
    <x v="1"/>
    <s v="Italian-Ruled"/>
    <s v="Feb 1813"/>
    <s v="3rd Campaign"/>
    <s v="No"/>
    <s v="Paris"/>
    <s v="Feb 1814"/>
    <m/>
    <m/>
    <m/>
    <m/>
    <m/>
  </r>
  <r>
    <s v="The sacrifice of Abraham"/>
    <s v="Sodoma"/>
    <s v="1477-1549"/>
    <s v="15-16th Century"/>
    <s v="Dome"/>
    <s v="Church"/>
    <s v="Pisa"/>
    <x v="1"/>
    <s v="Italian-Ruled"/>
    <n v="1812"/>
    <s v="3rd Campaign"/>
    <s v="Yes"/>
    <m/>
    <m/>
    <n v="1815"/>
    <s v="Dome"/>
    <s v="Church"/>
    <s v="Pisa"/>
    <m/>
  </r>
  <r>
    <s v="St Francis offering flowers to Jesus"/>
    <s v="Spada, Lionello"/>
    <s v="1576-1622"/>
    <s v="16-17th Century"/>
    <s v="Gallery"/>
    <s v="Gallery"/>
    <s v="Modena"/>
    <x v="5"/>
    <s v="Italian-Ruled"/>
    <s v="19 June 1796"/>
    <s v="1st Campaign"/>
    <s v="Yes"/>
    <m/>
    <m/>
    <n v="1815"/>
    <s v="Gallery"/>
    <s v="Museum"/>
    <s v="Modena"/>
    <m/>
  </r>
  <r>
    <s v="The Chastity of Joseph"/>
    <s v="Spada, Lionello"/>
    <s v="1576-1622"/>
    <s v="16-17th Century"/>
    <s v="Gallery"/>
    <s v="Gallery"/>
    <s v="Modena"/>
    <x v="5"/>
    <s v="Italian-Ruled"/>
    <s v="22 May 1796"/>
    <s v="1st Campaign"/>
    <s v="No"/>
    <s v="Museum, Lille"/>
    <n v="1851"/>
    <m/>
    <m/>
    <m/>
    <m/>
    <m/>
  </r>
  <r>
    <s v="The Martyrdom of St Christopher"/>
    <s v="Spada, Lionello"/>
    <s v="1576-1622"/>
    <s v="16-17th Century"/>
    <s v="Gallery"/>
    <s v="Gallery"/>
    <s v="Modena"/>
    <x v="5"/>
    <s v="Italian-Ruled"/>
    <s v="25 Oct 1796"/>
    <s v="1st Campaign"/>
    <s v="No"/>
    <s v="Museum, Epernay"/>
    <n v="1896"/>
    <m/>
    <m/>
    <m/>
    <m/>
    <m/>
  </r>
  <r>
    <s v="The Return of the Prodigal child"/>
    <s v="Spada, Lionello"/>
    <s v="1576-1622"/>
    <s v="16-17th Century"/>
    <s v="Gallery"/>
    <s v="Gallery"/>
    <s v="Modena"/>
    <x v="5"/>
    <s v="Italian-Ruled"/>
    <s v="25 Oct 1796"/>
    <s v="1st Campaign"/>
    <s v="No"/>
    <s v="Palais de Compiegne, Compiegne"/>
    <n v="1896"/>
    <m/>
    <m/>
    <m/>
    <m/>
    <m/>
  </r>
  <r>
    <s v="The Circumcision "/>
    <s v="Strozzi, Bernardo"/>
    <s v="1581-1644"/>
    <s v="16-17th Century"/>
    <s v="Dominican Church"/>
    <s v="Church"/>
    <s v="Cremona"/>
    <x v="4"/>
    <s v="Foreign-Ruled"/>
    <s v="5 June 1796"/>
    <s v="1st Campaign"/>
    <s v="No"/>
    <s v="St Philippe-du-Roule, Paris"/>
    <n v="1811"/>
    <m/>
    <m/>
    <m/>
    <m/>
    <m/>
  </r>
  <r>
    <s v="Supper at Emmaus"/>
    <s v="Strozzi, Bernardo"/>
    <s v="1581-1644"/>
    <s v="16-17th Century"/>
    <s v="Braschi collection"/>
    <s v="Private Collection"/>
    <s v="Rome"/>
    <x v="0"/>
    <s v="Papal State"/>
    <n v="1798"/>
    <s v="1st Campaign"/>
    <s v="No"/>
    <s v="Museum, Grenoble"/>
    <n v="1811"/>
    <m/>
    <m/>
    <m/>
    <m/>
    <m/>
  </r>
  <r>
    <s v="The Virgin, Child and angel showing the attributed of power and government"/>
    <s v="Strozzi, Bernardo"/>
    <s v="1581-1644"/>
    <s v="16-17th Century"/>
    <s v="Tribunal"/>
    <s v="Church"/>
    <s v="Genoa"/>
    <x v="2"/>
    <s v="Italian-Ruled"/>
    <n v="1811"/>
    <s v="3rd Campaign"/>
    <s v="No"/>
    <s v="Chateau de Maisons- Lafitte"/>
    <s v="?"/>
    <m/>
    <m/>
    <m/>
    <m/>
    <m/>
  </r>
  <r>
    <s v="Tryptich with Virgin and Child at centre"/>
    <s v="Taddeo di Bartolo"/>
    <s v="1363-1422"/>
    <s v="14th Century"/>
    <s v="San Paolo all'Orto (deleted)"/>
    <s v="Church"/>
    <s v="Pisa"/>
    <x v="1"/>
    <s v="Italian-Ruled"/>
    <n v="1811"/>
    <s v="3rd Campaign"/>
    <s v="No"/>
    <s v="Museum, Grenoble"/>
    <n v="1876"/>
    <m/>
    <m/>
    <m/>
    <m/>
    <m/>
  </r>
  <r>
    <s v="St Joseph repenting"/>
    <s v="Tiarini, Alessandro"/>
    <s v="1577-1668"/>
    <s v="16-17th Century"/>
    <s v="Chiesa dei Mendicanti"/>
    <s v="Church"/>
    <s v="Bologna"/>
    <x v="0"/>
    <s v="Papal State"/>
    <s v="2 July 1796"/>
    <s v="1st Campaign"/>
    <s v="No"/>
    <s v="Chateau de Maisons- Lafitte"/>
    <n v="1919"/>
    <m/>
    <m/>
    <m/>
    <m/>
    <m/>
  </r>
  <r>
    <s v="Rinaldo and Armide"/>
    <s v="Tiarini, Alessandro"/>
    <s v="1577-1668"/>
    <s v="16-17th Century"/>
    <s v="Gallery"/>
    <s v="Gallery"/>
    <s v="Modena"/>
    <x v="5"/>
    <s v="Italian-Ruled"/>
    <s v="22 May 1796"/>
    <s v="1st Campaign"/>
    <s v="No/Lost"/>
    <s v="Palais de Saint-Cloud"/>
    <n v="1815"/>
    <m/>
    <m/>
    <m/>
    <m/>
    <s v="*Palais de St Cloud under the Empire, remained in France in 1815"/>
  </r>
  <r>
    <s v="The Marriage of St Catherine"/>
    <s v="Tiarini, Alessandro"/>
    <s v="1577-1668"/>
    <s v="16-17th Century"/>
    <s v="Bell'Aria Castle"/>
    <s v="Palace"/>
    <s v="Modena"/>
    <x v="5"/>
    <s v="Italian-Ruled"/>
    <s v="29 Oct 1796"/>
    <s v="1st Campaign"/>
    <s v="Yes"/>
    <m/>
    <m/>
    <n v="1815"/>
    <s v="Gallery"/>
    <s v="Museum"/>
    <s v="Modena"/>
    <m/>
  </r>
  <r>
    <s v="Ste Agnese resusitating the son of a bishop"/>
    <s v="Tintoretto"/>
    <s v="1518-1594"/>
    <s v="16th Century"/>
    <s v="Madonna dell'Orto"/>
    <s v="Church"/>
    <s v="Venice"/>
    <x v="4"/>
    <s v="Foreign-Ruled"/>
    <s v="11 Sept 1797"/>
    <s v="1st Campaign"/>
    <s v="Yes"/>
    <m/>
    <m/>
    <n v="1815"/>
    <s v="Madonna dell'Orto"/>
    <s v="Church"/>
    <s v="Venice"/>
    <m/>
  </r>
  <r>
    <s v="The Miracle of St Mark"/>
    <s v="Tintoretto"/>
    <s v="1518-1594"/>
    <s v="16th Century"/>
    <s v="Scuola di San Marco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Paradise (cartoon)"/>
    <s v="Tintoretto"/>
    <s v="1518-1594"/>
    <s v="16th Century"/>
    <s v="Bevilacqua Palace"/>
    <s v="Palace"/>
    <s v="Verona"/>
    <x v="4"/>
    <s v="Foreign-Ruled"/>
    <s v="18 May 1797"/>
    <s v="1st Campaign"/>
    <s v="No"/>
    <s v="Paris"/>
    <s v="27 July 1798"/>
    <m/>
    <m/>
    <m/>
    <m/>
    <m/>
  </r>
  <r>
    <s v="Christ Crowned with Thorns 1542"/>
    <s v="Titian"/>
    <s v="1485-1576"/>
    <s v="16th Century"/>
    <s v="Santa Maria delle Grazie"/>
    <s v="Church"/>
    <s v="Milan"/>
    <x v="4"/>
    <s v="Foreign-Ruled"/>
    <s v="24 May 1796"/>
    <s v="1st Campaign"/>
    <s v="No"/>
    <s v="Paris"/>
    <s v="31 July 1797"/>
    <m/>
    <m/>
    <m/>
    <m/>
    <m/>
  </r>
  <r>
    <s v="The Adulteress 1540"/>
    <s v="Titian"/>
    <s v="1485-1576"/>
    <s v="16th Century"/>
    <s v="Gallery"/>
    <s v="Gallery"/>
    <s v="Modena"/>
    <x v="5"/>
    <s v="Italian-Ruled"/>
    <s v="22 May 1796"/>
    <s v="1st Campaign"/>
    <s v="No"/>
    <s v="Museum, Bordeaux"/>
    <n v="1803"/>
    <m/>
    <m/>
    <m/>
    <m/>
    <m/>
  </r>
  <r>
    <s v="The Martyrdom of St Lawrence 1557"/>
    <s v="Titian"/>
    <s v="1485-1576"/>
    <s v="16th Century"/>
    <s v="Church of the Jesuits"/>
    <s v="Church"/>
    <s v="Venice"/>
    <x v="4"/>
    <s v="Foreign-Ruled"/>
    <s v="11 Sept 1797"/>
    <s v="1st Campaign"/>
    <s v="Yes"/>
    <m/>
    <m/>
    <n v="1815"/>
    <s v="Church of the Jesuits"/>
    <s v="Church"/>
    <s v="Venice"/>
    <m/>
  </r>
  <r>
    <s v="Doge Antonio Grimani before Fate 1575-6"/>
    <s v="Titian"/>
    <s v="1485-1576"/>
    <s v="16th Century"/>
    <s v="Doge Palace"/>
    <s v="Palace"/>
    <s v="Venice"/>
    <x v="4"/>
    <s v="Foreign-Ruled"/>
    <s v="11 Sept 1797"/>
    <s v="1st Campaign"/>
    <s v="Yes"/>
    <m/>
    <m/>
    <n v="1815"/>
    <s v="Doge Palace"/>
    <s v="Palace"/>
    <s v="Venice"/>
    <m/>
  </r>
  <r>
    <s v="The Martyrdom of St Peter the Dominican 1530"/>
    <s v="Titian"/>
    <s v="1485-1576"/>
    <s v="16th Century"/>
    <s v="St John and Paul"/>
    <s v="Church"/>
    <s v="Venice"/>
    <x v="4"/>
    <s v="Foreign-Ruled"/>
    <s v="11 Sept 1797"/>
    <s v="1st Campaign"/>
    <s v="Yes/Destroyed"/>
    <m/>
    <m/>
    <n v="1815"/>
    <s v="Chapel of the Rosary St John and Paul"/>
    <s v="Church"/>
    <s v="Venice"/>
    <s v="*Destroyed in the incident of 16 Aug 1867 that destroyed the chapel"/>
  </r>
  <r>
    <s v="Portrait of Cardinal Hippolyte de Medici in Hungarian dress 1532"/>
    <s v="Titian"/>
    <s v="1485-157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ortrait of a Woman: Titian's Beauty 1536"/>
    <s v="Titian"/>
    <s v="1485-157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Penitent Mary Magdalene 1532"/>
    <s v="Titian"/>
    <s v="1485-1576"/>
    <s v="16th Century"/>
    <s v="Pitti Palace"/>
    <s v="Palace"/>
    <s v="Florence"/>
    <x v="1"/>
    <s v="Italian-Ruled"/>
    <s v="Mar/Apr 1799"/>
    <s v="2nd Campaign"/>
    <s v="Yes"/>
    <s v="Museum, Bordeaux"/>
    <n v="1801"/>
    <n v="1815"/>
    <s v="Pitti Palace"/>
    <s v="Palace"/>
    <s v="Florence"/>
    <s v="*Repatriated from provincial city"/>
  </r>
  <r>
    <s v="Portrait of Christ 1533"/>
    <s v="Titian"/>
    <s v="1485-1576"/>
    <s v="16th Century"/>
    <s v="Pitti Palace"/>
    <s v="Palace"/>
    <s v="Florence"/>
    <x v="1"/>
    <s v="Italian-Ruled"/>
    <s v="Mar/Apr 1799"/>
    <s v="2nd Campaign"/>
    <s v="Yes"/>
    <m/>
    <m/>
    <n v="1815"/>
    <s v="Pitti Palace"/>
    <s v="Palace"/>
    <s v="Florence"/>
    <m/>
  </r>
  <r>
    <s v="The Assumption of the Virgin 1535"/>
    <s v="Titian"/>
    <s v="1485-1576"/>
    <s v="16th Century"/>
    <s v="Cathedral"/>
    <s v="Church"/>
    <s v="Verona"/>
    <x v="4"/>
    <s v="Foreign-Ruled"/>
    <s v="18 May 1797"/>
    <s v="1st Campaign"/>
    <s v="Yes"/>
    <m/>
    <m/>
    <n v="1815"/>
    <s v="Cathedral"/>
    <s v="Church"/>
    <s v="Verona"/>
    <m/>
  </r>
  <r>
    <s v="The Virgin enthroned with St Peter, Augustin, Jerome, Peter the Martyr, Margaret and two patrons"/>
    <s v="Tuccio, Andrea da"/>
    <s v="15th Cenuty"/>
    <s v="15th Century"/>
    <s v="San Giacomo (deleted)"/>
    <s v="Church"/>
    <s v="Savona"/>
    <x v="2"/>
    <s v="Italian-Ruled"/>
    <n v="1811"/>
    <s v="3rd Campaign"/>
    <s v="Yes/Lost"/>
    <m/>
    <m/>
    <n v="1815"/>
    <s v="Disappeared"/>
    <s v="Unknown"/>
    <s v="Lost"/>
    <m/>
  </r>
  <r>
    <s v="St Sebastian saved by female saints"/>
    <s v="Turchi, Alessandro (l'Orbetto)"/>
    <s v="1582-1648"/>
    <s v="16-17th Century"/>
    <s v="Braschi collection"/>
    <s v="Private Collection"/>
    <s v="Rome"/>
    <x v="0"/>
    <s v="Papal State"/>
    <n v="1798"/>
    <s v="1st Campaign"/>
    <s v="No"/>
    <s v="Museum, Bordeaux"/>
    <n v="1876"/>
    <m/>
    <m/>
    <m/>
    <m/>
    <m/>
  </r>
  <r>
    <s v="Adam and Eve grieving the death of Abel"/>
    <s v="Turchi, Alessandro (l'Orbetto)"/>
    <s v="1582-1648"/>
    <s v="16-17th Century"/>
    <s v="Saint Louis les Francais"/>
    <s v="Church"/>
    <s v="Rome"/>
    <x v="0"/>
    <s v="Papal State"/>
    <n v="1802"/>
    <s v="2nd Campaign"/>
    <s v="No"/>
    <s v="Museum, Grenoble"/>
    <n v="1811"/>
    <m/>
    <m/>
    <m/>
    <m/>
    <m/>
  </r>
  <r>
    <s v="The Naitivity"/>
    <s v="unknown"/>
    <s v="Unknown"/>
    <s v="Unknown"/>
    <s v="Monteluce convent"/>
    <s v="Church"/>
    <s v="Close to Perugia"/>
    <x v="0"/>
    <s v="Papal State"/>
    <n v="1811"/>
    <s v="3rd Campaign"/>
    <s v="Yes"/>
    <m/>
    <m/>
    <n v="1815"/>
    <s v="Monteluce convent"/>
    <s v="Church"/>
    <s v="Close to Perugia"/>
    <m/>
  </r>
  <r>
    <s v="The Virgin presenting baby Jesus to St Francis"/>
    <s v="unknown"/>
    <s v="Unknown"/>
    <s v="Unknown"/>
    <s v="Saint Louis les Francais"/>
    <s v="Church"/>
    <s v="Rome"/>
    <x v="0"/>
    <s v="Papal State"/>
    <n v="1802"/>
    <s v="2nd Campaign"/>
    <s v="No"/>
    <s v="Palais de Compiegne, Compiegne"/>
    <m/>
    <m/>
    <m/>
    <m/>
    <m/>
    <m/>
  </r>
  <r>
    <s v="The Virgin presenting a flower to baby Jesus"/>
    <s v="unknown"/>
    <s v="Unknown"/>
    <s v="Unknown"/>
    <m/>
    <s v="Unknown"/>
    <s v="Turin"/>
    <x v="2"/>
    <s v="Italian-Ruled"/>
    <n v="1801"/>
    <s v="2nd Campaign"/>
    <s v="No/Lost"/>
    <s v="Paris"/>
    <s v="28 July 1801"/>
    <m/>
    <m/>
    <m/>
    <m/>
    <m/>
  </r>
  <r>
    <s v="The Virgin, Child and two Angels"/>
    <s v="Vanni, Francesco"/>
    <s v="1563-1610"/>
    <s v="16th Century"/>
    <s v="Saint Louis les Francais"/>
    <s v="Church"/>
    <s v="Rome"/>
    <x v="0"/>
    <s v="Papal State"/>
    <n v="1802"/>
    <s v="2nd Campaign"/>
    <s v="No"/>
    <s v="Museum, Toulouse"/>
    <n v="1811"/>
    <m/>
    <m/>
    <m/>
    <m/>
    <m/>
  </r>
  <r>
    <s v="The Virgin, Child and angel holding a bird"/>
    <s v="Vanni, Francesco"/>
    <s v="1563-1610"/>
    <s v="16th Century"/>
    <s v="Saint Louis les Francais"/>
    <s v="Church"/>
    <s v="Rome"/>
    <x v="0"/>
    <s v="Papal State"/>
    <n v="1802"/>
    <s v="2nd Campaign"/>
    <s v="No"/>
    <s v="Saint Sulpice, Paris"/>
    <n v="1811"/>
    <m/>
    <m/>
    <m/>
    <m/>
    <m/>
  </r>
  <r>
    <s v="The Virgin and Child"/>
    <s v="Vanni, Turino"/>
    <s v="1349-1438"/>
    <s v="14th Century"/>
    <s v="Convent of St Sylvester (deleted)"/>
    <s v="Church"/>
    <s v="Pisa"/>
    <x v="1"/>
    <s v="Italian-Ruled"/>
    <n v="1811"/>
    <s v="3rd Campaign"/>
    <s v="No"/>
    <s v="Paris"/>
    <n v="1813"/>
    <m/>
    <m/>
    <m/>
    <m/>
    <m/>
  </r>
  <r>
    <s v="Jacob Wrestling with the Angel"/>
    <s v="Varotari, Alessandro"/>
    <s v="1590-1650"/>
    <s v="17th Century"/>
    <s v="Saint Louis les Francais"/>
    <s v="Church"/>
    <s v="Rome"/>
    <x v="0"/>
    <s v="Papal State"/>
    <n v="1802"/>
    <s v="2nd Campaign"/>
    <s v="No"/>
    <s v="Palais de Compiegne, Compiegne"/>
    <n v="1832"/>
    <m/>
    <m/>
    <m/>
    <m/>
    <m/>
  </r>
  <r>
    <s v="The Virgin in Glory with St Francis"/>
    <s v="Vasallo, Antonio-Maria"/>
    <s v="1620-1672"/>
    <s v="17th Century"/>
    <s v="St Francis (deleted)"/>
    <s v="Church"/>
    <s v="Chiavari"/>
    <x v="2"/>
    <s v="Italian-Ruled"/>
    <n v="1811"/>
    <s v="3rd Campaign"/>
    <s v="Yes/Lost"/>
    <m/>
    <m/>
    <n v="1815"/>
    <s v="Disappeared"/>
    <s v="Unknown"/>
    <s v="Lost"/>
    <m/>
  </r>
  <r>
    <s v="The Supper (La Cène)"/>
    <s v="Vasari"/>
    <s v="1512-1574"/>
    <s v="16th Century"/>
    <s v="Saint Louis les Francais"/>
    <s v="Church"/>
    <s v="Rome"/>
    <x v="0"/>
    <s v="Papal State"/>
    <n v="1802"/>
    <s v="2nd Campaign"/>
    <s v="No"/>
    <s v="Museum, Troyes"/>
    <n v="1876"/>
    <m/>
    <m/>
    <m/>
    <m/>
    <m/>
  </r>
  <r>
    <s v="Saint Pierre sur les eaux"/>
    <s v="Vasari"/>
    <s v="1512-1574"/>
    <s v="16th Century"/>
    <s v="Saint Louis les Francais"/>
    <s v="Church"/>
    <s v="Rome"/>
    <x v="0"/>
    <s v="Papal State"/>
    <n v="1802"/>
    <s v="2nd Campaign"/>
    <s v="No"/>
    <s v="Museum, Dijon"/>
    <n v="1872"/>
    <m/>
    <m/>
    <m/>
    <m/>
    <m/>
  </r>
  <r>
    <s v="The Annunciation"/>
    <s v="Vasari"/>
    <s v="1512-1574"/>
    <s v="16th Century"/>
    <s v="Santa Maria Novella (deleted)"/>
    <s v="Church"/>
    <s v="Arezzo"/>
    <x v="1"/>
    <s v="Italian-Ruled"/>
    <s v="Feb 1813"/>
    <s v="3rd Campaign"/>
    <s v="No"/>
    <s v="Paris"/>
    <s v="Feb 1814"/>
    <m/>
    <m/>
    <m/>
    <m/>
    <m/>
  </r>
  <r>
    <s v="Jesus surrounded by Doctors"/>
    <s v="Venetian School"/>
    <s v="Unknown"/>
    <s v="Unknown"/>
    <s v="St Dominic"/>
    <s v="Church"/>
    <s v="Perugia"/>
    <x v="0"/>
    <s v="Papal State"/>
    <n v="1811"/>
    <s v="3rd Campaign"/>
    <s v="Yes/Lost"/>
    <m/>
    <m/>
    <n v="1815"/>
    <s v="Disappeared"/>
    <s v="Unknown"/>
    <s v="Lost"/>
    <m/>
  </r>
  <r>
    <s v="Ceres speaking to Cyane of his lost daughter"/>
    <s v="Venetian School"/>
    <s v="Unknown"/>
    <s v="Unknown"/>
    <s v="Saint Louis les Francais"/>
    <s v="Church"/>
    <s v="Rome"/>
    <x v="0"/>
    <s v="Papal State"/>
    <n v="1802"/>
    <s v="2nd Campaign"/>
    <s v="No"/>
    <s v="Palais de Compiegne, Compiegne"/>
    <n v="1815"/>
    <m/>
    <m/>
    <m/>
    <m/>
    <m/>
  </r>
  <r>
    <s v="Portrait of a man with a toque and gold chain around the neck"/>
    <s v="Venetian School"/>
    <s v="Unknown"/>
    <s v="Unknown"/>
    <s v="Saint Louis les Francais"/>
    <s v="Church"/>
    <s v="Rome"/>
    <x v="0"/>
    <s v="Papal State"/>
    <n v="1802"/>
    <s v="2nd Campaign"/>
    <s v="No/Lost"/>
    <s v="Paris"/>
    <s v="1803 or 1804"/>
    <m/>
    <m/>
    <m/>
    <m/>
    <s v="*Remained in Paris in 1815"/>
  </r>
  <r>
    <s v="The Rape of Porsepina"/>
    <s v="Venetian School"/>
    <s v="Unknown"/>
    <s v="Unknown"/>
    <s v="Saint Louis les Francais"/>
    <s v="Church"/>
    <s v="Rome"/>
    <x v="0"/>
    <s v="Papal State"/>
    <n v="1802"/>
    <s v="2nd Campaign"/>
    <s v="No"/>
    <s v="Palais de Compiegne, Compiegne"/>
    <n v="1815"/>
    <m/>
    <m/>
    <m/>
    <m/>
    <m/>
  </r>
  <r>
    <s v="The Virgin and Child in celestial glory"/>
    <s v="Veronese"/>
    <s v="1528-1588"/>
    <s v="16th Century"/>
    <m/>
    <s v="Unknown"/>
    <s v="Fano"/>
    <x v="0"/>
    <s v="Papal State"/>
    <n v="1797"/>
    <s v="1st Campaign"/>
    <s v="No"/>
    <s v="Museum, Dijon"/>
    <n v="1801"/>
    <m/>
    <m/>
    <m/>
    <m/>
    <m/>
  </r>
  <r>
    <s v="Moses abandoned on the Nile"/>
    <s v="Veronese"/>
    <s v="1528-1588"/>
    <s v="16th Century"/>
    <s v="Pitti Palace"/>
    <s v="Palace"/>
    <s v="Florence"/>
    <x v="1"/>
    <s v="Italian-Ruled"/>
    <s v="Mar/Apr 1799"/>
    <s v="2nd Campaign"/>
    <s v="Lost"/>
    <m/>
    <m/>
    <m/>
    <m/>
    <m/>
    <s v="Lost"/>
    <m/>
  </r>
  <r>
    <s v="The Temptation of St Anthony"/>
    <s v="Veronese"/>
    <s v="1528-1588"/>
    <s v="16th Century"/>
    <s v="Cathedral"/>
    <s v="Church"/>
    <s v="Mantova"/>
    <x v="4"/>
    <s v="Foreign-Ruled"/>
    <s v="24 Feb 1797"/>
    <s v="1st Campaign"/>
    <s v="No"/>
    <s v="Museum, Caen"/>
    <n v="1801"/>
    <m/>
    <m/>
    <m/>
    <m/>
    <m/>
  </r>
  <r>
    <s v="Christ in Glory with Sts Sebastian and Roch"/>
    <s v="Veronese"/>
    <s v="1528-1588"/>
    <s v="16th Century"/>
    <m/>
    <s v="Unknown"/>
    <s v="Parma"/>
    <x v="3"/>
    <s v="Italian-Ruled"/>
    <s v="May 1796"/>
    <s v="1st Campaign"/>
    <s v="No"/>
    <s v="Museum, Rouen"/>
    <n v="1801"/>
    <m/>
    <m/>
    <m/>
    <m/>
    <m/>
  </r>
  <r>
    <s v="Jove Expelling Crimes and Vices"/>
    <s v="Veronese"/>
    <s v="1528-1588"/>
    <s v="16th Century"/>
    <s v="Doge Palace"/>
    <s v="Palace"/>
    <s v="Venice"/>
    <x v="4"/>
    <s v="Foreign-Ruled"/>
    <s v="11 Sept 1797"/>
    <s v="1st Campaign"/>
    <s v="No"/>
    <s v="Versailles and Paris"/>
    <s v="1810 / 1858"/>
    <m/>
    <m/>
    <m/>
    <m/>
    <m/>
  </r>
  <r>
    <s v="Juno bestoying the treasures on the city of Venice"/>
    <s v="Veronese"/>
    <s v="1528-1588"/>
    <s v="16th Century"/>
    <s v="Doge Palace"/>
    <s v="Palace"/>
    <s v="Venice"/>
    <x v="4"/>
    <s v="Foreign-Ruled"/>
    <s v="11 Sept 1797"/>
    <s v="1st Campaign"/>
    <s v="Yes"/>
    <s v="Museum, Brussels"/>
    <n v="1811"/>
    <n v="1920"/>
    <s v="Doge Palace"/>
    <s v="Palace"/>
    <s v="Venice"/>
    <s v="*Museum, Brussels 1811- Offered by Belgium to Italy in 1920"/>
  </r>
  <r>
    <s v="Le Repas chez Levi le Publicain"/>
    <s v="Veronese"/>
    <s v="1528-1588"/>
    <s v="16th Century"/>
    <s v="St John and Paul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St Mark crowning the theological virtues"/>
    <s v="Veronese"/>
    <s v="1528-1588"/>
    <s v="16th Century"/>
    <s v="Doge Palace"/>
    <s v="Palace"/>
    <s v="Venice"/>
    <x v="4"/>
    <s v="Foreign-Ruled"/>
    <s v="11 Sept 1797"/>
    <s v="1st Campaign"/>
    <s v="No"/>
    <s v="Versailles and Paris"/>
    <s v="1810 / ?"/>
    <m/>
    <m/>
    <m/>
    <m/>
    <m/>
  </r>
  <r>
    <s v="The Fest at Simon's"/>
    <s v="Veronese"/>
    <s v="1528-1588"/>
    <s v="16th Century"/>
    <s v="Refectory of St Sebastian"/>
    <s v="Church"/>
    <s v="Venice"/>
    <x v="4"/>
    <s v="Foreign-Ruled"/>
    <s v="11 Sept 1797"/>
    <s v="1st Campaign"/>
    <s v="Yes"/>
    <m/>
    <m/>
    <s v="1815- 1817"/>
    <s v="Brera Museum"/>
    <s v="Museum"/>
    <s v="Milan"/>
    <s v="*Returned in 1815 and sent to the Brera Museum in 1817"/>
  </r>
  <r>
    <s v="The Marriage Feast at Cana"/>
    <s v="Veronese"/>
    <s v="1528-1588"/>
    <s v="16th Century"/>
    <s v="Benedictine Refectory of San Giorgio Maggiore"/>
    <s v="Church"/>
    <s v="Venice"/>
    <x v="4"/>
    <s v="Foreign-Ruled"/>
    <s v="11 Sept 1797"/>
    <s v="1st Campaign"/>
    <s v="No"/>
    <s v="Paris"/>
    <s v="27 July 1798"/>
    <n v="1815"/>
    <m/>
    <m/>
    <m/>
    <s v="*Exchanged for Le Brun's Repas chez Simon le Pharisien"/>
  </r>
  <r>
    <s v="The Rape of Europa"/>
    <s v="Veronese"/>
    <s v="1528-1588"/>
    <s v="16th Century"/>
    <s v="Doge Palace"/>
    <s v="Palace"/>
    <s v="Venice"/>
    <x v="4"/>
    <s v="Foreign-Ruled"/>
    <s v="11 Sept 1797"/>
    <s v="1st Campaign"/>
    <s v="Yes"/>
    <m/>
    <m/>
    <n v="1815"/>
    <s v="Doge Palace"/>
    <s v="Palace"/>
    <s v="Venice"/>
    <m/>
  </r>
  <r>
    <s v="The Virgin and Child with St Joseph, Jerome, Francis and Justine"/>
    <s v="Veronese"/>
    <s v="1528-1588"/>
    <s v="16th Century"/>
    <s v="St. Zachary"/>
    <s v="Church"/>
    <s v="Venice"/>
    <x v="4"/>
    <s v="Foreign-Ruled"/>
    <s v="11 Sept 1797"/>
    <s v="1st Campaign"/>
    <s v="Yes"/>
    <m/>
    <m/>
    <n v="1815"/>
    <s v="Academy"/>
    <s v="Academy"/>
    <s v="Venice"/>
    <m/>
  </r>
  <r>
    <s v="Holy Family with Ste Ursula"/>
    <s v="Veronese"/>
    <s v="1528-1588"/>
    <s v="16th Century"/>
    <s v="Bevilacqua Palace"/>
    <s v="Palace"/>
    <s v="Verona"/>
    <x v="4"/>
    <s v="Foreign-Ruled"/>
    <s v="18 May 1797"/>
    <s v="1st Campaign"/>
    <s v="No"/>
    <s v="Paris"/>
    <s v="27 July 1798"/>
    <m/>
    <m/>
    <m/>
    <m/>
    <m/>
  </r>
  <r>
    <s v="Portrait of a Young Woman"/>
    <s v="Veronese"/>
    <s v="1528-1588"/>
    <s v="16th Century"/>
    <s v="Bevilacqua Palace"/>
    <s v="Palace"/>
    <s v="Verona"/>
    <x v="4"/>
    <s v="Foreign-Ruled"/>
    <s v="18 May 1797"/>
    <s v="1st Campaign"/>
    <s v="Yes/Lost"/>
    <m/>
    <m/>
    <n v="1815"/>
    <s v="Disappeared"/>
    <s v="Unknown"/>
    <s v="Lost"/>
    <m/>
  </r>
  <r>
    <s v="Portrait of a Young Woman"/>
    <s v="Veronese"/>
    <s v="1528-1588"/>
    <s v="16th Century"/>
    <s v="Bevilacqua Palace"/>
    <s v="Palace"/>
    <s v="Verona"/>
    <x v="4"/>
    <s v="Foreign-Ruled"/>
    <s v="18 May 1797"/>
    <s v="1st Campaign"/>
    <s v="No"/>
    <s v="Paris"/>
    <n v="1798"/>
    <m/>
    <m/>
    <m/>
    <m/>
    <m/>
  </r>
  <r>
    <s v="St Barnaby healing the sick"/>
    <s v="Veronese"/>
    <s v="1528-1588"/>
    <s v="16th Century"/>
    <s v="St George"/>
    <s v="Church"/>
    <s v="Verona"/>
    <x v="4"/>
    <s v="Foreign-Ruled"/>
    <s v="18 May 1797"/>
    <s v="1st Campaign"/>
    <s v="No"/>
    <s v="Museum, Rouen"/>
    <n v="1801"/>
    <m/>
    <m/>
    <m/>
    <m/>
    <m/>
  </r>
  <r>
    <s v="The Deposition"/>
    <s v="Veronese"/>
    <s v="1528-1588"/>
    <s v="16th Century"/>
    <s v="Ste Marie of Victory"/>
    <s v="Church"/>
    <s v="Verona"/>
    <x v="4"/>
    <s v="Foreign-Ruled"/>
    <s v="18 May 1797"/>
    <s v="1st Campaign"/>
    <s v="Yes"/>
    <m/>
    <m/>
    <n v="1815"/>
    <s v="Pinacoteca"/>
    <s v="Museum"/>
    <s v="Verona"/>
    <m/>
  </r>
  <r>
    <s v="The Maryrdom of St George"/>
    <s v="Veronese"/>
    <s v="1528-1588"/>
    <s v="16th Century"/>
    <s v="St George"/>
    <s v="Church"/>
    <s v="Verona"/>
    <x v="4"/>
    <s v="Foreign-Ruled"/>
    <s v="18 May 1797"/>
    <s v="1st Campaign"/>
    <s v="Yes"/>
    <m/>
    <m/>
    <n v="1815"/>
    <s v="St George"/>
    <s v="Church"/>
    <s v="Verona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5">
  <r>
    <s v="16th century"/>
    <s v="16th Century"/>
    <s v="Saint Louis les Francais"/>
    <x v="0"/>
    <s v="Rome"/>
    <s v="Papal "/>
    <s v="Papal State"/>
    <n v="1802"/>
  </r>
  <r>
    <s v="1578-1660"/>
    <s v="16-17th Century"/>
    <s v="Madonna di Galliera"/>
    <x v="0"/>
    <s v="Bologna"/>
    <s v="Papal "/>
    <s v="Papal State"/>
    <s v="2 July 1796"/>
  </r>
  <r>
    <s v="1578-1660"/>
    <s v="16-17th Century"/>
    <s v="Capucines Church"/>
    <x v="0"/>
    <s v="Bologna"/>
    <s v="Papal "/>
    <s v="Papal State"/>
    <s v="2 July 1796"/>
  </r>
  <r>
    <s v="1578-1660"/>
    <s v="16-17th Century"/>
    <s v="Madonna di Galliera"/>
    <x v="0"/>
    <s v="Bologna"/>
    <s v="Papal "/>
    <s v="Papal State"/>
    <s v="2 July 1796"/>
  </r>
  <r>
    <s v="1578-1660"/>
    <s v="16-17th Century"/>
    <s v="Madonna di Galliera"/>
    <x v="0"/>
    <s v="Bologna"/>
    <s v="Papal "/>
    <s v="Papal State"/>
    <s v="2 July 1796"/>
  </r>
  <r>
    <s v="1578-1660"/>
    <s v="16-17th Century"/>
    <s v="Braschi collection"/>
    <x v="1"/>
    <s v="Rome"/>
    <s v="Papal "/>
    <s v="Papal State"/>
    <n v="1798"/>
  </r>
  <r>
    <s v="1578-1660"/>
    <s v="16-17th Century"/>
    <s v="Gallery"/>
    <x v="2"/>
    <s v="Turin"/>
    <s v="Piedmont"/>
    <s v="Italian-Ruled"/>
    <s v="Feb/Mar 1799"/>
  </r>
  <r>
    <s v="1578-1660"/>
    <s v="16-17th Century"/>
    <s v="Gallery"/>
    <x v="2"/>
    <s v="Turin"/>
    <s v="Piedmont"/>
    <s v="Italian-Ruled"/>
    <s v="Feb/Mar 1799"/>
  </r>
  <r>
    <s v="1474-1515"/>
    <s v="15th Century"/>
    <s v="Santa Trinita (deleted)"/>
    <x v="0"/>
    <s v="Florence"/>
    <s v="Tuscany"/>
    <s v="Italian-Ruled"/>
    <s v="Feb 1813"/>
  </r>
  <r>
    <s v="1510-1583"/>
    <s v="16th Century"/>
    <s v="St. Francis (deleted)"/>
    <x v="0"/>
    <s v="Perugia"/>
    <s v="Papal "/>
    <s v="Papal State"/>
    <n v="1811"/>
  </r>
  <r>
    <s v="1431-1506"/>
    <s v="15th Century"/>
    <s v="Santa Maria della Vittoria"/>
    <x v="0"/>
    <s v="Mantova"/>
    <s v="Lombard-Venetia"/>
    <s v="Foreign-Ruled"/>
    <s v="24 Feb 1797"/>
  </r>
  <r>
    <s v="1431-1506"/>
    <s v="15th Century"/>
    <s v="Saint Zenon"/>
    <x v="0"/>
    <s v="Verona"/>
    <s v="Lombard-Venetia"/>
    <s v="Foreign-Ruled"/>
    <s v="15 May 1797"/>
  </r>
  <r>
    <s v="1431-1506"/>
    <s v="15th Century"/>
    <s v="Saint Zenon"/>
    <x v="0"/>
    <s v="Verona"/>
    <s v="Lombard-Venetia"/>
    <s v="Foreign-Ruled"/>
    <s v="15 May 1797"/>
  </r>
  <r>
    <s v="1431-1506"/>
    <s v="15th Century"/>
    <s v="Saint Zenon"/>
    <x v="0"/>
    <s v="Verona"/>
    <s v="Lombard-Venetia"/>
    <s v="Foreign-Ruled"/>
    <s v="15 May 1797"/>
  </r>
  <r>
    <s v="1581-1647"/>
    <s v="16-17th Century"/>
    <m/>
    <x v="3"/>
    <s v="Parma"/>
    <s v="Parma"/>
    <s v="Italian-Ruled"/>
    <s v="3 May 1803"/>
  </r>
  <r>
    <s v="1528-1612"/>
    <s v="16th Century"/>
    <s v="Gallery"/>
    <x v="2"/>
    <s v="Modena"/>
    <s v="Modena"/>
    <s v="Italian-Ruled"/>
    <s v="22 May 1796"/>
  </r>
  <r>
    <s v="1528-1612"/>
    <s v="16th Century"/>
    <s v="St Augustin"/>
    <x v="0"/>
    <s v="Perugia"/>
    <s v="Papal "/>
    <s v="Papal State"/>
    <s v="27 Feb 1797"/>
  </r>
  <r>
    <s v="1528-1612"/>
    <s v="16th Century"/>
    <s v="Cathedral"/>
    <x v="0"/>
    <s v="Pesaro"/>
    <s v="Papal "/>
    <s v="Papal State"/>
    <n v="1797"/>
  </r>
  <r>
    <s v="1528-1612"/>
    <s v="16th Century"/>
    <s v="Oratory of the Confraternity of Holy Name"/>
    <x v="0"/>
    <s v="Pesaro"/>
    <s v="Papal "/>
    <s v="Papal State"/>
    <n v="1797"/>
  </r>
  <r>
    <s v="1528-1612"/>
    <s v="16th Century"/>
    <s v="Oratory of the Confraternity of Holy Name"/>
    <x v="0"/>
    <s v="Pesaro"/>
    <s v="Papal "/>
    <s v="Papal State"/>
    <n v="1797"/>
  </r>
  <r>
    <s v="1660-1680"/>
    <s v="17th Century"/>
    <s v="San Savli (deleted)"/>
    <x v="0"/>
    <s v="Florence"/>
    <s v="Tuscany"/>
    <s v="Italian-Ruled"/>
    <n v="1811"/>
  </r>
  <r>
    <s v="1447-1510"/>
    <s v="15th Century"/>
    <s v="Church of the Augustines of San Quintino (deleted)"/>
    <x v="0"/>
    <s v="Parma"/>
    <s v="Parma"/>
    <s v="Italian-Ruled"/>
    <n v="1811"/>
  </r>
  <r>
    <s v="1487-1553"/>
    <s v="15-16th Century"/>
    <s v="Pitti Palace"/>
    <x v="4"/>
    <s v="Florence"/>
    <s v="Tuscany"/>
    <s v="Italian-Ruled"/>
    <s v="Mar/Apr 1799"/>
  </r>
  <r>
    <s v="1487-1553"/>
    <s v="15-16th Century"/>
    <s v="Pitti Palace"/>
    <x v="4"/>
    <s v="Florence"/>
    <s v="Tuscany"/>
    <s v="Italian-Ruled"/>
    <s v="Mar/Apr 1799"/>
  </r>
  <r>
    <s v="1487-1553"/>
    <s v="15-16th Century"/>
    <s v="St Louis of the French"/>
    <x v="0"/>
    <s v="Rome"/>
    <s v="Papal "/>
    <s v="Papal State"/>
    <n v="1802"/>
  </r>
  <r>
    <s v="1495-1527"/>
    <s v="16th Century"/>
    <s v="Capucines Convent (deleted)"/>
    <x v="0"/>
    <s v="Parma"/>
    <s v="Parma"/>
    <s v="Italian-Ruled"/>
    <n v="1811"/>
  </r>
  <r>
    <s v="1445-1510"/>
    <s v="15th Century"/>
    <s v="Church (deleted convent)"/>
    <x v="0"/>
    <s v="Florence"/>
    <s v="Tuscany"/>
    <s v="Italian-Ruled"/>
    <n v="1811"/>
  </r>
  <r>
    <s v="1503-1572"/>
    <s v="16th Century"/>
    <s v="Church of the Holy Spirit"/>
    <x v="0"/>
    <s v="Florence"/>
    <s v="Tuscany"/>
    <s v="Italian-Ruled"/>
    <n v="1813"/>
  </r>
  <r>
    <s v="1656-1727"/>
    <s v="17th Century"/>
    <s v="Gallery"/>
    <x v="2"/>
    <s v="Modena"/>
    <s v="Modena"/>
    <s v="Italian-Ruled"/>
    <s v="25 Oct 1796"/>
  </r>
  <r>
    <s v="1598-1674"/>
    <s v="17th Century"/>
    <s v="Ambrosian Library"/>
    <x v="5"/>
    <s v="Milan"/>
    <s v="Lombard-Venetia"/>
    <s v="Foreign-Ruled"/>
    <s v="24 May 1796"/>
  </r>
  <r>
    <s v="1571-1610"/>
    <s v="16th Century"/>
    <m/>
    <x v="3"/>
    <s v="Livorno"/>
    <s v="Piedmont"/>
    <s v="Italian-Ruled"/>
    <s v="8 July 1796"/>
  </r>
  <r>
    <s v="1571-1610"/>
    <s v="16th Century"/>
    <s v="Gallery"/>
    <x v="2"/>
    <s v="Modena"/>
    <s v="Modena"/>
    <s v="Italian-Ruled"/>
    <s v="25 Oct 1796"/>
  </r>
  <r>
    <s v="1560-1609"/>
    <s v="16th Century"/>
    <s v="Corpus Domini Church"/>
    <x v="0"/>
    <s v="Bologna"/>
    <s v="Papal "/>
    <s v="Papal State"/>
    <s v="2 July 1796"/>
  </r>
  <r>
    <s v="1560-1609"/>
    <s v="16th Century"/>
    <s v="Pitti Palace"/>
    <x v="4"/>
    <s v="Florence"/>
    <s v="Tuscany"/>
    <s v="Italian-Ruled"/>
    <s v="Mar/Apr 1799"/>
  </r>
  <r>
    <s v="1560-1609"/>
    <s v="16th Century"/>
    <s v="Pontifical Palace"/>
    <x v="4"/>
    <s v="Loreto"/>
    <s v="Papal "/>
    <s v="Papal State"/>
    <s v="13 Feb 1797"/>
  </r>
  <r>
    <s v="1560-1609"/>
    <s v="16th Century"/>
    <s v="Gallery"/>
    <x v="2"/>
    <s v="Modena"/>
    <s v="Modena"/>
    <s v="Italian-Ruled"/>
    <s v="19 June 1796"/>
  </r>
  <r>
    <s v="1560-1609"/>
    <s v="16th Century"/>
    <s v="St Francis at Ripa"/>
    <x v="0"/>
    <s v="Rome"/>
    <s v="Papal "/>
    <s v="Papal State"/>
    <s v="5 Apr 1797"/>
  </r>
  <r>
    <s v="1555-1619"/>
    <s v="16th Century"/>
    <s v="St Dominic"/>
    <x v="0"/>
    <s v="Bologna"/>
    <s v="Papal "/>
    <s v="Papal State"/>
    <s v="2 July 1796"/>
  </r>
  <r>
    <s v="1555-1619"/>
    <s v="16th Century"/>
    <s v="Gallery"/>
    <x v="2"/>
    <s v="Modena"/>
    <s v="Modena"/>
    <s v="Italian-Ruled"/>
    <s v="25 Oct 1796"/>
  </r>
  <r>
    <s v="1555-1619"/>
    <s v="16th Century"/>
    <s v="Gallery"/>
    <x v="2"/>
    <s v="Modena"/>
    <s v="Modena"/>
    <s v="Italian-Ruled"/>
    <s v="25 Oct 1796"/>
  </r>
  <r>
    <s v="1423-1457"/>
    <s v="15th Century"/>
    <s v="Campo-Santa (from a deleted convent)"/>
    <x v="0"/>
    <s v="Pisa"/>
    <s v="Tuscany"/>
    <s v="Italian-Ruled"/>
    <n v="1811"/>
  </r>
  <r>
    <s v="1423-1457"/>
    <s v="15th Century"/>
    <s v="Church (deleted convent)"/>
    <x v="0"/>
    <s v="Florence"/>
    <s v="Tuscany"/>
    <s v="Italian-Ruled"/>
    <n v="1811"/>
  </r>
  <r>
    <s v="1240-1303"/>
    <s v="13th Century"/>
    <s v="St Francis (deleted)"/>
    <x v="0"/>
    <s v="Pisa"/>
    <s v="Tuscany"/>
    <s v="Italian-Ruled"/>
    <n v="1811"/>
  </r>
  <r>
    <s v="1459-1537"/>
    <s v="15-16th Century"/>
    <s v="Santa Maria Maddalena dei Pazzi (deleted)"/>
    <x v="0"/>
    <s v="Florence"/>
    <s v="Tuscany"/>
    <s v="Italian-Ruled"/>
    <n v="1811"/>
  </r>
  <r>
    <s v="1616-1686"/>
    <s v="17th Century"/>
    <s v="Albani collection"/>
    <x v="1"/>
    <s v="Rome"/>
    <s v="Papal "/>
    <s v="Papal State"/>
    <n v="1798"/>
  </r>
  <r>
    <s v="1489-1526"/>
    <s v="15-16th Century"/>
    <s v="St Francis (deleted)"/>
    <x v="0"/>
    <s v="Chiavari"/>
    <s v="Piedmont"/>
    <s v="Italian-Ruled"/>
    <n v="1811"/>
  </r>
  <r>
    <s v="1489-1526"/>
    <s v="15-16th Century"/>
    <s v="Braschi collection"/>
    <x v="1"/>
    <s v="Rome"/>
    <s v="Papal "/>
    <s v="Papal State"/>
    <n v="1798"/>
  </r>
  <r>
    <s v="1470-1546"/>
    <s v="15-16th Century"/>
    <s v="Santa Maria delle Grazie"/>
    <x v="0"/>
    <s v="Milan"/>
    <s v="Lombard-Venetia"/>
    <s v="Foreign-Ruled"/>
    <s v="24 May 1796"/>
  </r>
  <r>
    <s v="1395-1455"/>
    <s v="14th-15th Century"/>
    <s v="St Dominic"/>
    <x v="0"/>
    <s v="Fiesole"/>
    <s v="Tuscany"/>
    <s v="Italian-Ruled"/>
    <n v="1811"/>
  </r>
  <r>
    <s v="1472-1517"/>
    <s v="15th Century"/>
    <m/>
    <x v="3"/>
    <s v="Milan"/>
    <s v="Lombard-Venetia"/>
    <s v="Foreign-Ruled"/>
    <n v="1796"/>
  </r>
  <r>
    <s v="1472-1517"/>
    <s v="15th Century"/>
    <m/>
    <x v="3"/>
    <s v="Milan"/>
    <s v="Lombard-Venetia"/>
    <s v="Foreign-Ruled"/>
    <n v="1796"/>
  </r>
  <r>
    <s v="1406-1469"/>
    <s v="15th Century"/>
    <m/>
    <x v="3"/>
    <s v="Prato"/>
    <s v="Tuscany"/>
    <s v="Italian-Ruled"/>
    <n v="1811"/>
  </r>
  <r>
    <s v="1406-1469"/>
    <s v="15th Century"/>
    <s v="Santa Spirito"/>
    <x v="0"/>
    <s v="Florence"/>
    <s v="Tuscany"/>
    <s v="Italian-Ruled"/>
    <s v="Feb 1813"/>
  </r>
  <r>
    <s v="1300-1366"/>
    <s v="14th Century"/>
    <s v="Sainte-Marie-des-Anges"/>
    <x v="0"/>
    <s v="Florence"/>
    <s v="Tuscany"/>
    <s v="Italian-Ruled"/>
    <n v="1813"/>
  </r>
  <r>
    <s v="1481-1559"/>
    <s v="16th Century"/>
    <s v="Madonna di Galliera"/>
    <x v="0"/>
    <s v="Bologna"/>
    <s v="Papal "/>
    <s v="Papal State"/>
    <s v="2 July 1796"/>
  </r>
  <r>
    <s v="1637-1688"/>
    <s v="17th Century"/>
    <s v="Seminary"/>
    <x v="0"/>
    <s v="Cento"/>
    <s v="Papal "/>
    <s v="Papal State"/>
    <s v="7 July 1796"/>
  </r>
  <r>
    <s v="1360-1427"/>
    <s v="14th Century"/>
    <s v="Santa Trinita (deleted)"/>
    <x v="0"/>
    <s v="Florence"/>
    <s v="Tuscany"/>
    <s v="Italian-Ruled"/>
    <n v="1811"/>
  </r>
  <r>
    <s v="1458-1497"/>
    <s v="15th Century"/>
    <s v="Santo-Spirito"/>
    <x v="0"/>
    <s v="Florence"/>
    <s v="Tuscany"/>
    <s v="Italian-Ruled"/>
    <n v="1813"/>
  </r>
  <r>
    <s v="1449-1494"/>
    <s v="15th Century"/>
    <s v="Saint Louis les Francais"/>
    <x v="0"/>
    <s v="Rome"/>
    <s v="Papal "/>
    <s v="Papal State"/>
    <n v="1802"/>
  </r>
  <r>
    <s v="1449-1494"/>
    <s v="15th Century"/>
    <s v="Santa Maria Maddalena dei Pazzi"/>
    <x v="0"/>
    <s v="Florence"/>
    <s v="Tuscany"/>
    <s v="Italian-Ruled"/>
    <n v="1811"/>
  </r>
  <r>
    <s v="1505-1575"/>
    <s v="16th Century"/>
    <s v="Cathedral"/>
    <x v="0"/>
    <s v="Modena"/>
    <s v="Modena"/>
    <s v="Italian-Ruled"/>
    <s v="24 Feb 1797"/>
  </r>
  <r>
    <s v="1470-1510"/>
    <s v="15th Century"/>
    <s v="Ambrosian Library"/>
    <x v="5"/>
    <s v="Milan"/>
    <s v="Lombard-Venetia"/>
    <s v="Foreign-Ruled"/>
    <s v="24 May 1796"/>
  </r>
  <r>
    <s v="1266-1337"/>
    <s v="13th Century"/>
    <s v="Convent of San Francesco (deleted)"/>
    <x v="0"/>
    <s v="Pisa"/>
    <s v="Tuscany"/>
    <s v="Italian-Ruled"/>
    <n v="1811"/>
  </r>
  <r>
    <s v="1575-1655"/>
    <s v="16-17th Century"/>
    <s v="Madonna di Galliera"/>
    <x v="0"/>
    <s v="Bologna"/>
    <s v="Papal "/>
    <s v="Papal State"/>
    <s v="2 July 1796"/>
  </r>
  <r>
    <s v="1460-1517"/>
    <s v="15th Century"/>
    <s v="St Dominic (deleted)"/>
    <x v="0"/>
    <s v="Parma"/>
    <s v="Parma"/>
    <s v="Italian-Ruled"/>
    <n v="1811"/>
  </r>
  <r>
    <s v="17th century"/>
    <s v="17th Century"/>
    <s v="Gallery"/>
    <x v="2"/>
    <s v="Modena"/>
    <s v="Modena"/>
    <s v="Italian-Ruled"/>
    <s v="25 Oct 1796"/>
  </r>
  <r>
    <s v="1530-1592"/>
    <s v="16th Century"/>
    <s v="Saint-Louis-des-Francais"/>
    <x v="0"/>
    <s v="Rome"/>
    <s v="Papal "/>
    <s v="Papal State"/>
    <n v="1802"/>
  </r>
  <r>
    <s v="1499-1546"/>
    <s v="16th Century"/>
    <s v="Gallery"/>
    <x v="2"/>
    <s v="Modena"/>
    <s v="Modena"/>
    <s v="Italian-Ruled"/>
    <s v="25 Oct 1796"/>
  </r>
  <r>
    <s v="1499-1546"/>
    <s v="16th Century"/>
    <s v="Gallery"/>
    <x v="2"/>
    <s v="Modena"/>
    <s v="Modena"/>
    <s v="Italian-Ruled"/>
    <s v="25 Oct 1796"/>
  </r>
  <r>
    <s v="1499-1546"/>
    <s v="16th Century"/>
    <s v="Braschi collection"/>
    <x v="1"/>
    <s v="Rome"/>
    <s v="Papal "/>
    <s v="Papal State"/>
    <n v="1798"/>
  </r>
  <r>
    <s v="1699-1763"/>
    <s v="17th Century"/>
    <s v="Gallery"/>
    <x v="2"/>
    <s v="Modena"/>
    <s v="Modena"/>
    <s v="Italian-Ruled"/>
    <s v="25 Oct 1796"/>
  </r>
  <r>
    <s v="1420-1497"/>
    <s v="15th Century"/>
    <s v="Dome"/>
    <x v="0"/>
    <s v="Pisa"/>
    <s v="Tuscany"/>
    <s v="Italian-Ruled"/>
    <n v="1811"/>
  </r>
  <r>
    <s v="1591-1666"/>
    <s v="17th Century"/>
    <s v="Maitre-autel des religieuses de Jesus et Marie"/>
    <x v="0"/>
    <s v="Bologna"/>
    <s v="Papal "/>
    <s v="Papal State"/>
    <s v="2 July 1796"/>
  </r>
  <r>
    <s v="1591-1666"/>
    <s v="17th Century"/>
    <s v="San Michele in Bosco"/>
    <x v="0"/>
    <s v="Bologna"/>
    <s v="Papal "/>
    <s v="Papal State"/>
    <s v="2 July 1796"/>
  </r>
  <r>
    <s v="1591-1666"/>
    <s v="17th Century"/>
    <s v="Church of the Holy Spirit"/>
    <x v="0"/>
    <s v="Cento"/>
    <s v="Papal "/>
    <s v="Papal State"/>
    <s v="7 July 1796"/>
  </r>
  <r>
    <s v="1591-1666"/>
    <s v="17th Century"/>
    <s v="Church of the Rosary"/>
    <x v="0"/>
    <s v="Cento"/>
    <s v="Papal "/>
    <s v="Papal State"/>
    <s v="7 July 1796"/>
  </r>
  <r>
    <s v="1591-1666"/>
    <s v="17th Century"/>
    <s v="St. Augustine"/>
    <x v="0"/>
    <s v="Cento"/>
    <s v="Papal "/>
    <s v="Papal State"/>
    <s v="7 July 1796"/>
  </r>
  <r>
    <s v="1591-1666"/>
    <s v="17th Century"/>
    <s v="St Peter"/>
    <x v="0"/>
    <s v="Cento"/>
    <s v="Papal "/>
    <s v="Papal State"/>
    <s v="7 July 1796"/>
  </r>
  <r>
    <s v="1591-1666"/>
    <s v="17th Century"/>
    <s v="St Peter"/>
    <x v="0"/>
    <s v="Cento"/>
    <s v="Papal "/>
    <s v="Papal State"/>
    <s v="7 July 1796"/>
  </r>
  <r>
    <s v="1591-1666"/>
    <s v="17th Century"/>
    <m/>
    <x v="3"/>
    <s v="Fano"/>
    <s v="Papal "/>
    <s v="Papal State"/>
    <n v="1797"/>
  </r>
  <r>
    <s v="1591-1666"/>
    <s v="17th Century"/>
    <s v="Gallery"/>
    <x v="2"/>
    <s v="Modena"/>
    <s v="Modena"/>
    <s v="Italian-Ruled"/>
    <s v="19 June 1796"/>
  </r>
  <r>
    <s v="1591-1666"/>
    <s v="17th Century"/>
    <s v="Gallery"/>
    <x v="2"/>
    <s v="Modena"/>
    <s v="Modena"/>
    <s v="Italian-Ruled"/>
    <s v="19 June 1796"/>
  </r>
  <r>
    <s v="1591-1666"/>
    <s v="17th Century"/>
    <s v="Gallery"/>
    <x v="2"/>
    <s v="Modena"/>
    <s v="Modena"/>
    <s v="Italian-Ruled"/>
    <s v="19 June 1796"/>
  </r>
  <r>
    <s v="1591-1666"/>
    <s v="17th Century"/>
    <s v="Gallery"/>
    <x v="2"/>
    <s v="Modena"/>
    <s v="Modena"/>
    <s v="Italian-Ruled"/>
    <s v="22 May 1796"/>
  </r>
  <r>
    <s v="1591-1666"/>
    <s v="17th Century"/>
    <s v="Gallery"/>
    <x v="2"/>
    <s v="Modena"/>
    <s v="Modena"/>
    <s v="Italian-Ruled"/>
    <s v="22 May 1796"/>
  </r>
  <r>
    <s v="1591-1666"/>
    <s v="17th Century"/>
    <s v="Gallery"/>
    <x v="2"/>
    <s v="Modena"/>
    <s v="Modena"/>
    <s v="Italian-Ruled"/>
    <s v="25 Oct 1796"/>
  </r>
  <r>
    <s v="1591-1666"/>
    <s v="17th Century"/>
    <s v="Gallery"/>
    <x v="2"/>
    <s v="Modena"/>
    <s v="Modena"/>
    <s v="Italian-Ruled"/>
    <s v="25 Oct 1796"/>
  </r>
  <r>
    <s v="1591-1666"/>
    <s v="17th Century"/>
    <s v="Gallery"/>
    <x v="2"/>
    <s v="Modena"/>
    <s v="Modena"/>
    <s v="Italian-Ruled"/>
    <s v="25 Oct 1796"/>
  </r>
  <r>
    <s v="1591-1666"/>
    <s v="17th Century"/>
    <s v="Gallery"/>
    <x v="2"/>
    <s v="Modena"/>
    <s v="Modena"/>
    <s v="Italian-Ruled"/>
    <s v="25 Oct 1796"/>
  </r>
  <r>
    <s v="1591-1666"/>
    <s v="17th Century"/>
    <s v="Gallery"/>
    <x v="2"/>
    <s v="Modena"/>
    <s v="Modena"/>
    <s v="Italian-Ruled"/>
    <s v="25 Oct 1796"/>
  </r>
  <r>
    <s v="1591-1666"/>
    <s v="17th Century"/>
    <m/>
    <x v="3"/>
    <s v="Parma"/>
    <s v="Parma"/>
    <s v="Italian-Ruled"/>
    <s v="May 1796"/>
  </r>
  <r>
    <s v="1575-1642"/>
    <s v="16-17th Century"/>
    <s v="Chiesa dei Mendicanti"/>
    <x v="0"/>
    <s v="Bologna"/>
    <s v="Papal "/>
    <s v="Papal State"/>
    <s v="2 July 1796"/>
  </r>
  <r>
    <s v="1575-1642"/>
    <s v="16-17th Century"/>
    <s v="San Salvatore"/>
    <x v="0"/>
    <s v="Bologna"/>
    <s v="Papal "/>
    <s v="Papal State"/>
    <s v="2 July 1796"/>
  </r>
  <r>
    <s v="1575-1642"/>
    <s v="16-17th Century"/>
    <s v="Saint Pierre des Philippins"/>
    <x v="0"/>
    <s v="Fano"/>
    <s v="Papal "/>
    <s v="Papal State"/>
    <n v="1797"/>
  </r>
  <r>
    <s v="1575-1642"/>
    <s v="16-17th Century"/>
    <s v="Gallery"/>
    <x v="2"/>
    <s v="Modena"/>
    <s v="Modena"/>
    <s v="Italian-Ruled"/>
    <s v="25 Oct 1796"/>
  </r>
  <r>
    <s v="1575-1642"/>
    <s v="16-17th Century"/>
    <s v="Gallery"/>
    <x v="2"/>
    <s v="Modena"/>
    <s v="Modena"/>
    <s v="Italian-Ruled"/>
    <s v="25 Oct 1796"/>
  </r>
  <r>
    <s v="1575-1642"/>
    <s v="16-17th Century"/>
    <s v="Eglise des Philippins"/>
    <x v="0"/>
    <s v="Perugia"/>
    <s v="Papal "/>
    <s v="Papal State"/>
    <s v="23 Feb 1797"/>
  </r>
  <r>
    <s v="1575-1642"/>
    <s v="16-17th Century"/>
    <s v="Gallery"/>
    <x v="2"/>
    <s v="Turin"/>
    <s v="Piedmont"/>
    <s v="Italian-Ruled"/>
    <s v="Feb/Mar 1799"/>
  </r>
  <r>
    <s v="1575-1642"/>
    <s v="16-17th Century"/>
    <s v="Gallery"/>
    <x v="2"/>
    <s v="Turin"/>
    <s v="Piedmont"/>
    <s v="Italian-Ruled"/>
    <s v="Feb/Mar 1799"/>
  </r>
  <r>
    <s v="1575-1642"/>
    <s v="16-17th Century"/>
    <s v="Cathedral"/>
    <x v="0"/>
    <s v="Pesaro"/>
    <s v="Papal "/>
    <s v="Papal State"/>
    <n v="1797"/>
  </r>
  <r>
    <s v="1495-1575"/>
    <s v="16th Century"/>
    <m/>
    <x v="3"/>
    <s v="Parma"/>
    <s v="Parma"/>
    <s v="Italian-Ruled"/>
    <s v="3 May 1803"/>
  </r>
  <r>
    <s v="1551-1640"/>
    <s v="16-17th Century"/>
    <s v="Church (deleted convent)"/>
    <x v="0"/>
    <s v="Florence"/>
    <s v="Tuscany"/>
    <s v="Italian-Ruled"/>
    <n v="1813"/>
  </r>
  <r>
    <s v="1581-1647"/>
    <s v="16-17th Century"/>
    <s v="Cathedral"/>
    <x v="0"/>
    <s v="Parma"/>
    <s v="Parma"/>
    <s v="Italian-Ruled"/>
    <s v="3 May 1803"/>
  </r>
  <r>
    <s v="1581-1647"/>
    <s v="16-17th Century"/>
    <s v="Cathedral"/>
    <x v="0"/>
    <s v="Parma"/>
    <s v="Parma"/>
    <s v="Italian-Ruled"/>
    <s v="3 May 1803"/>
  </r>
  <r>
    <s v="1452-1519"/>
    <s v="15th Century"/>
    <s v="Ambrosian Library"/>
    <x v="5"/>
    <s v="Milan"/>
    <s v="Lombard-Venetia"/>
    <s v="Foreign-Ruled"/>
    <s v="24 May 1796"/>
  </r>
  <r>
    <s v="1480-1521"/>
    <s v="15-16th Century"/>
    <s v="Santa-Maria Nuova dei Servi (deleted)"/>
    <x v="0"/>
    <s v="Perugia"/>
    <s v="Papal "/>
    <s v="Papal State"/>
    <n v="1811"/>
  </r>
  <r>
    <s v="1665-1747"/>
    <s v="17th Century"/>
    <m/>
    <x v="3"/>
    <s v="Parma"/>
    <s v="Parma"/>
    <s v="Italian-Ruled"/>
    <s v="3 May 1803"/>
  </r>
  <r>
    <s v="1463-1518"/>
    <s v="15th Century"/>
    <s v="San Giacomo (deleted)"/>
    <x v="0"/>
    <s v="Savona"/>
    <s v="Piedmont"/>
    <s v="Italian-Ruled"/>
    <n v="1811"/>
  </r>
  <r>
    <s v="1533-1577"/>
    <s v="16th Century"/>
    <s v="Gallery"/>
    <x v="2"/>
    <s v="Turin"/>
    <s v="Piedmont"/>
    <s v="Italian-Ruled"/>
    <n v="1801"/>
  </r>
  <r>
    <s v="1418-1479"/>
    <s v="15th Century"/>
    <s v="Santa Croce (deleted)"/>
    <x v="0"/>
    <s v="Close to Pisa"/>
    <s v="Tuscany"/>
    <s v="Italian-Ruled"/>
    <n v="1811"/>
  </r>
  <r>
    <s v="1572-1605"/>
    <s v="16th Century"/>
    <s v="Braschi collection"/>
    <x v="1"/>
    <s v="Rome"/>
    <s v="Papal "/>
    <s v="Papal State"/>
    <n v="1798"/>
  </r>
  <r>
    <s v="1453-1510"/>
    <s v="15th Century"/>
    <s v="Family Chapel of Sixtus IV"/>
    <x v="0"/>
    <s v="Savona"/>
    <s v="Piedmont"/>
    <s v="Italian-Ruled"/>
    <n v="1812"/>
  </r>
  <r>
    <s v="1453-1510"/>
    <s v="15th Century"/>
    <s v="Eglise des Recollets (deleted)"/>
    <x v="0"/>
    <s v="Savona"/>
    <s v="Piedmont"/>
    <s v="Italian-Ruled"/>
    <n v="1811"/>
  </r>
  <r>
    <s v="1476-1545"/>
    <s v="15-16th Century"/>
    <m/>
    <x v="3"/>
    <s v="Parma"/>
    <s v="Parma"/>
    <s v="Italian-Ruled"/>
    <s v="3 May 1803"/>
  </r>
  <r>
    <s v="1480-1528"/>
    <s v="15-16th Century"/>
    <m/>
    <x v="3"/>
    <s v="Parma"/>
    <s v="Parma"/>
    <s v="Italian-Ruled"/>
    <s v="3 May 1803"/>
  </r>
  <r>
    <s v="1480-1528"/>
    <s v="15-16th Century"/>
    <m/>
    <x v="3"/>
    <s v="Parma"/>
    <s v="Parma"/>
    <s v="Italian-Ruled"/>
    <s v="3 May 1803"/>
  </r>
  <r>
    <s v="1491-1554"/>
    <s v="16th Century"/>
    <s v="St Etienne"/>
    <x v="0"/>
    <s v="Parma"/>
    <s v="Parma"/>
    <s v="Italian-Ruled"/>
    <s v="3 May 1803"/>
  </r>
  <r>
    <s v="1343-1368"/>
    <s v="14th Century"/>
    <s v="Chapel of Campo-Sarto"/>
    <x v="0"/>
    <s v="Pisa"/>
    <s v="Tuscany"/>
    <s v="Italian-Ruled"/>
    <n v="1811"/>
  </r>
  <r>
    <s v="1480-1528"/>
    <s v="15-16th Century"/>
    <s v="St Peter"/>
    <x v="0"/>
    <s v="Cremona"/>
    <s v="Lombard-Venetia"/>
    <s v="Foreign-Ruled"/>
    <s v="5 June 1796"/>
  </r>
  <r>
    <s v="1581-1651"/>
    <s v="16-17th Century"/>
    <s v="Gallery"/>
    <x v="2"/>
    <s v="Turin"/>
    <s v="Piedmont"/>
    <s v="Italian-Ruled"/>
    <s v="Feb/Mar 1799"/>
  </r>
  <r>
    <s v="1446-1523"/>
    <s v="15th Century"/>
    <s v="Eglise de la Misericorde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St Peter"/>
    <x v="0"/>
    <s v="Perugia"/>
    <s v="Papal "/>
    <s v="Papal State"/>
    <s v="1 Mar 1797"/>
  </r>
  <r>
    <s v="1446-1523"/>
    <s v="15th Century"/>
    <s v="Cathedral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t Augustin"/>
    <x v="0"/>
    <s v="Perugia"/>
    <s v="Papal "/>
    <s v="Papal State"/>
    <s v="27 Feb 1797"/>
  </r>
  <r>
    <s v="1446-1523"/>
    <s v="15th Century"/>
    <s v="Saint Louis les Francais"/>
    <x v="0"/>
    <s v="Rome"/>
    <s v="Papal "/>
    <s v="Papal State"/>
    <n v="1802"/>
  </r>
  <r>
    <s v="1422-1457"/>
    <s v="15th Century"/>
    <m/>
    <x v="3"/>
    <s v="Florence"/>
    <s v="Tuscany"/>
    <s v="Italian-Ruled"/>
    <s v="Feb 1813"/>
  </r>
  <r>
    <s v="1462-1521"/>
    <s v="15-16th Century"/>
    <s v="San Girolamo e San Francesco sulla Costa (deleted)"/>
    <x v="0"/>
    <s v="Florence"/>
    <s v="Tuscany"/>
    <s v="Italian-Ruled"/>
    <n v="1813"/>
  </r>
  <r>
    <s v="1454-1513"/>
    <s v="15th Century"/>
    <s v="Franciscan church of Montesanto (deleted)"/>
    <x v="0"/>
    <s v="Todi"/>
    <s v="Papal "/>
    <s v="Papal State"/>
    <n v="1811"/>
  </r>
  <r>
    <s v="1454-1513"/>
    <s v="15th Century"/>
    <s v="St Francis"/>
    <x v="0"/>
    <s v="Perugia"/>
    <s v="Papal "/>
    <s v="Papal State"/>
    <n v="1811"/>
  </r>
  <r>
    <s v="1510-1592"/>
    <s v="16th Century"/>
    <m/>
    <x v="3"/>
    <s v="Florence"/>
    <s v="Tuscany"/>
    <s v="Italian-Ruled"/>
    <n v="1806"/>
  </r>
  <r>
    <s v="1494-1557"/>
    <s v="16th Century"/>
    <s v="Church of the religious to Ste Anne (deleted)"/>
    <x v="0"/>
    <s v="Florence"/>
    <s v="Tuscany"/>
    <s v="Italian-Ruled"/>
    <n v="1811"/>
  </r>
  <r>
    <s v="1560-1620"/>
    <s v="16th Century"/>
    <s v="St Celse"/>
    <x v="0"/>
    <s v="Milan"/>
    <s v="Lombard-Venetia"/>
    <s v="Foreign-Ruled"/>
    <s v="25 June 1796"/>
  </r>
  <r>
    <s v="1483-1520"/>
    <s v="15-16th Century"/>
    <s v="Braschi collection"/>
    <x v="1"/>
    <s v="Rome"/>
    <s v="Papal "/>
    <s v="Papal State"/>
    <n v="1798"/>
  </r>
  <r>
    <s v="1660-1734"/>
    <s v="17th Century"/>
    <m/>
    <x v="3"/>
    <s v="Parma"/>
    <s v="Parma"/>
    <s v="Italian-Ruled"/>
    <s v="3 May 1803"/>
  </r>
  <r>
    <s v="1660-1734"/>
    <s v="17th Century"/>
    <m/>
    <x v="3"/>
    <s v="Parma"/>
    <s v="Parma"/>
    <s v="Italian-Ruled"/>
    <s v="3 May 1803"/>
  </r>
  <r>
    <s v="1482-1557"/>
    <s v="16th Century"/>
    <s v="Religious convent of Ripoli (deleted)"/>
    <x v="0"/>
    <s v="Close to Florence"/>
    <s v="Tuscany"/>
    <s v="Italian-Ruled"/>
    <n v="1813"/>
  </r>
  <r>
    <s v="1615-1673"/>
    <s v="17th Century"/>
    <s v="Eglise de la Victoire"/>
    <x v="0"/>
    <s v="Milan"/>
    <s v="Lombard-Venetia"/>
    <s v="Foreign-Ruled"/>
    <s v="24 May 1796"/>
  </r>
  <r>
    <s v="1439-1507"/>
    <s v="15th Century"/>
    <s v="Santa Maria dei Pazzi (deleted)"/>
    <x v="0"/>
    <s v="Florence"/>
    <s v="Tuscany"/>
    <s v="Italian-Ruled"/>
    <n v="1811"/>
  </r>
  <r>
    <s v="1578-1651"/>
    <s v="16-17th Century"/>
    <s v="X. Fabre"/>
    <x v="0"/>
    <s v="Florence"/>
    <s v="Tuscany"/>
    <s v="Italian-Ruled"/>
    <n v="1806"/>
  </r>
  <r>
    <s v="1496-1541"/>
    <s v="16th Century"/>
    <s v="San Agostino (deleted)"/>
    <x v="0"/>
    <s v="Perugia"/>
    <s v="Papal "/>
    <s v="Papal State"/>
    <n v="1811"/>
  </r>
  <r>
    <s v="1485-1528"/>
    <s v="15-16th Century"/>
    <s v="San Ugo (deleted)"/>
    <x v="0"/>
    <s v="Genoa"/>
    <s v="Piedmont"/>
    <s v="Italian-Ruled"/>
    <n v="1811"/>
  </r>
  <r>
    <s v="1578-1615"/>
    <s v="16-17th Century"/>
    <s v="Academy of Fine Arts"/>
    <x v="6"/>
    <s v="Parma"/>
    <s v="Parma"/>
    <s v="Italian-Ruled"/>
    <s v="May 1796"/>
  </r>
  <r>
    <s v="16th century"/>
    <s v="16th Century"/>
    <s v="Madonna di Galliera"/>
    <x v="0"/>
    <s v="Bologna"/>
    <s v="Papal "/>
    <s v="Papal State"/>
    <s v="2 July 1796"/>
  </r>
  <r>
    <s v="Unknown"/>
    <s v="Unknown"/>
    <s v="Saint Louis les Francais"/>
    <x v="0"/>
    <s v="Rome"/>
    <s v="Papal "/>
    <s v="Papal State"/>
    <n v="1802"/>
  </r>
  <r>
    <s v="16-17th century"/>
    <s v="16-17th Century"/>
    <s v="Gallery"/>
    <x v="2"/>
    <s v="Modena"/>
    <s v="Modena"/>
    <s v="Italian-Ruled"/>
    <s v="25 Oct 1796"/>
  </r>
  <r>
    <s v="14-15th century"/>
    <s v="15th Century"/>
    <s v="San Domenico"/>
    <x v="0"/>
    <s v="Cremona"/>
    <s v="Lombard-Venetia"/>
    <s v="Foreign-Ruled"/>
    <s v="5 June 1796"/>
  </r>
  <r>
    <s v="14-15th century"/>
    <s v="15th Century"/>
    <s v="Capucines Church"/>
    <x v="0"/>
    <s v="Savona"/>
    <s v="Piedmont"/>
    <s v="Italian-Ruled"/>
    <n v="1811"/>
  </r>
  <r>
    <s v="17th century"/>
    <s v="17th Century"/>
    <s v="Madonna di Galliera"/>
    <x v="0"/>
    <s v="Bologna"/>
    <s v="Papal "/>
    <s v="Papal State"/>
    <s v="2 July 1796"/>
  </r>
  <r>
    <s v="17th century"/>
    <s v="17th Century"/>
    <s v="Madonna di Galliera"/>
    <x v="0"/>
    <s v="Bologna"/>
    <s v="Papal "/>
    <s v="Papal State"/>
    <s v="2 July 1796"/>
  </r>
  <r>
    <s v="16th century"/>
    <s v="16th Century"/>
    <s v="Dominican Church"/>
    <x v="0"/>
    <s v="Cremona"/>
    <s v="Lombard-Venetia"/>
    <s v="Foreign-Ruled"/>
    <s v="5 June 1796"/>
  </r>
  <r>
    <s v="16th century"/>
    <s v="16th Century"/>
    <s v="Gallery"/>
    <x v="2"/>
    <s v="Modena"/>
    <s v="Modena"/>
    <s v="Italian-Ruled"/>
    <s v="25 Oct 1796"/>
  </r>
  <r>
    <s v="16th century"/>
    <s v="16th Century"/>
    <s v="Pitti Palace"/>
    <x v="4"/>
    <s v="Florence"/>
    <s v="Tuscany"/>
    <s v="Italian-Ruled"/>
    <s v="Mar/Apr 1799"/>
  </r>
  <r>
    <s v="16th century"/>
    <s v="16th Century"/>
    <s v="St Peter"/>
    <x v="0"/>
    <s v="Perugia"/>
    <s v="Papal "/>
    <s v="Papal State"/>
    <s v="1 Mar 1797"/>
  </r>
  <r>
    <s v="16th century"/>
    <s v="16th Century"/>
    <s v="Saint Louis les Francais"/>
    <x v="0"/>
    <s v="Rome"/>
    <s v="Papal "/>
    <s v="Papal State"/>
    <n v="1802"/>
  </r>
  <r>
    <s v="16th century"/>
    <s v="16th Century"/>
    <s v="Albani collection"/>
    <x v="1"/>
    <s v="Rome"/>
    <s v="Papal "/>
    <s v="Papal State"/>
    <n v="1798"/>
  </r>
  <r>
    <s v="1285-1344"/>
    <s v="13-14th Century"/>
    <s v="Convent dell'Annunziata (deleted)"/>
    <x v="0"/>
    <s v="Florence"/>
    <s v="Tuscany"/>
    <s v="Italian-Ruled"/>
    <s v="Feb 1813"/>
  </r>
  <r>
    <s v="1576-1622"/>
    <s v="16-17th Century"/>
    <s v="Gallery"/>
    <x v="2"/>
    <s v="Modena"/>
    <s v="Modena"/>
    <s v="Italian-Ruled"/>
    <s v="22 May 1796"/>
  </r>
  <r>
    <s v="1576-1622"/>
    <s v="16-17th Century"/>
    <s v="Gallery"/>
    <x v="2"/>
    <s v="Modena"/>
    <s v="Modena"/>
    <s v="Italian-Ruled"/>
    <s v="25 Oct 1796"/>
  </r>
  <r>
    <s v="1576-1622"/>
    <s v="16-17th Century"/>
    <s v="Gallery"/>
    <x v="2"/>
    <s v="Modena"/>
    <s v="Modena"/>
    <s v="Italian-Ruled"/>
    <s v="25 Oct 1796"/>
  </r>
  <r>
    <s v="1581-1644"/>
    <s v="16-17th Century"/>
    <s v="Dominican Church"/>
    <x v="0"/>
    <s v="Cremona"/>
    <s v="Lombard-Venetia"/>
    <s v="Foreign-Ruled"/>
    <s v="5 June 1796"/>
  </r>
  <r>
    <s v="1581-1644"/>
    <s v="16-17th Century"/>
    <s v="Braschi collection"/>
    <x v="1"/>
    <s v="Rome"/>
    <s v="Papal "/>
    <s v="Papal State"/>
    <n v="1798"/>
  </r>
  <r>
    <s v="1581-1644"/>
    <s v="16-17th Century"/>
    <s v="Tribunal"/>
    <x v="0"/>
    <s v="Genoa"/>
    <s v="Piedmont"/>
    <s v="Italian-Ruled"/>
    <n v="1811"/>
  </r>
  <r>
    <s v="1363-1422"/>
    <s v="14th Century"/>
    <s v="San Paolo all'Orto (deleted)"/>
    <x v="0"/>
    <s v="Pisa"/>
    <s v="Tuscany"/>
    <s v="Italian-Ruled"/>
    <n v="1811"/>
  </r>
  <r>
    <s v="1577-1668"/>
    <s v="16-17th Century"/>
    <s v="Chiesa dei Mendicanti"/>
    <x v="0"/>
    <s v="Bologna"/>
    <s v="Papal "/>
    <s v="Papal State"/>
    <s v="2 July 1796"/>
  </r>
  <r>
    <s v="1577-1668"/>
    <s v="16-17th Century"/>
    <s v="Gallery"/>
    <x v="2"/>
    <s v="Modena"/>
    <s v="Modena"/>
    <s v="Italian-Ruled"/>
    <s v="22 May 1796"/>
  </r>
  <r>
    <s v="1518-1594"/>
    <s v="16th Century"/>
    <s v="Bevilacqua Palace"/>
    <x v="4"/>
    <s v="Verona"/>
    <s v="Lombard-Venetia"/>
    <s v="Foreign-Ruled"/>
    <s v="18 May 1797"/>
  </r>
  <r>
    <s v="1485-1576"/>
    <s v="16th Century"/>
    <s v="Santa Maria delle Grazie"/>
    <x v="0"/>
    <s v="Milan"/>
    <s v="Lombard-Venetia"/>
    <s v="Foreign-Ruled"/>
    <s v="24 May 1796"/>
  </r>
  <r>
    <s v="1485-1576"/>
    <s v="16th Century"/>
    <s v="Gallery"/>
    <x v="2"/>
    <s v="Modena"/>
    <s v="Modena"/>
    <s v="Italian-Ruled"/>
    <s v="22 May 1796"/>
  </r>
  <r>
    <s v="1582-1648"/>
    <s v="16-17th Century"/>
    <s v="Braschi collection"/>
    <x v="1"/>
    <s v="Rome"/>
    <s v="Papal "/>
    <s v="Papal State"/>
    <n v="1798"/>
  </r>
  <r>
    <s v="1582-1648"/>
    <s v="16-17th Century"/>
    <s v="Saint Louis les Francais"/>
    <x v="0"/>
    <s v="Rome"/>
    <s v="Papal "/>
    <s v="Papal State"/>
    <n v="1802"/>
  </r>
  <r>
    <s v="Unknown"/>
    <s v="Unknown"/>
    <s v="Saint Louis les Francais"/>
    <x v="0"/>
    <s v="Rome"/>
    <s v="Papal "/>
    <s v="Papal State"/>
    <n v="1802"/>
  </r>
  <r>
    <s v="Unknown"/>
    <s v="Unknown"/>
    <m/>
    <x v="3"/>
    <s v="Turin"/>
    <s v="Piedmont"/>
    <s v="Italian-Ruled"/>
    <n v="1801"/>
  </r>
  <r>
    <s v="1563-1610"/>
    <s v="16th Century"/>
    <s v="Saint Louis les Francais"/>
    <x v="0"/>
    <s v="Rome"/>
    <s v="Papal "/>
    <s v="Papal State"/>
    <n v="1802"/>
  </r>
  <r>
    <s v="1563-1610"/>
    <s v="16th Century"/>
    <s v="Saint Louis les Francais"/>
    <x v="0"/>
    <s v="Rome"/>
    <s v="Papal "/>
    <s v="Papal State"/>
    <n v="1802"/>
  </r>
  <r>
    <s v="1349-1438"/>
    <s v="14th Century"/>
    <s v="Convent of St Sylvester (deleted)"/>
    <x v="0"/>
    <s v="Pisa"/>
    <s v="Tuscany"/>
    <s v="Italian-Ruled"/>
    <n v="1811"/>
  </r>
  <r>
    <s v="1590-1650"/>
    <s v="17th Century"/>
    <s v="Saint Louis les Francais"/>
    <x v="0"/>
    <s v="Rome"/>
    <s v="Papal "/>
    <s v="Papal State"/>
    <n v="1802"/>
  </r>
  <r>
    <s v="1512-1574"/>
    <s v="16th Century"/>
    <s v="Saint Louis les Francais"/>
    <x v="0"/>
    <s v="Rome"/>
    <s v="Papal "/>
    <s v="Papal State"/>
    <n v="1802"/>
  </r>
  <r>
    <s v="1512-1574"/>
    <s v="16th Century"/>
    <s v="Saint Louis les Francais"/>
    <x v="0"/>
    <s v="Rome"/>
    <s v="Papal "/>
    <s v="Papal State"/>
    <n v="1802"/>
  </r>
  <r>
    <s v="1512-1574"/>
    <s v="16th Century"/>
    <s v="Santa Maria Novella (deleted)"/>
    <x v="0"/>
    <s v="Arezzo"/>
    <s v="Tuscany"/>
    <s v="Italian-Ruled"/>
    <s v="Feb 1813"/>
  </r>
  <r>
    <s v="Unknown"/>
    <s v="Unknown"/>
    <s v="Saint Louis les Francais"/>
    <x v="0"/>
    <s v="Rome"/>
    <s v="Papal "/>
    <s v="Papal State"/>
    <n v="1802"/>
  </r>
  <r>
    <s v="Unknown"/>
    <s v="Unknown"/>
    <s v="Saint Louis les Francais"/>
    <x v="0"/>
    <s v="Rome"/>
    <s v="Papal "/>
    <s v="Papal State"/>
    <n v="1802"/>
  </r>
  <r>
    <s v="Unknown"/>
    <s v="Unknown"/>
    <s v="Saint Louis les Francais"/>
    <x v="0"/>
    <s v="Rome"/>
    <s v="Papal "/>
    <s v="Papal State"/>
    <n v="1802"/>
  </r>
  <r>
    <s v="1528-1588"/>
    <s v="16th Century"/>
    <m/>
    <x v="3"/>
    <s v="Fano"/>
    <s v="Papal "/>
    <s v="Papal State"/>
    <n v="1797"/>
  </r>
  <r>
    <s v="1528-1588"/>
    <s v="16th Century"/>
    <s v="Pitti Palace"/>
    <x v="4"/>
    <s v="Florence"/>
    <s v="Tuscany"/>
    <s v="Italian-Ruled"/>
    <s v="Mar/Apr 1799"/>
  </r>
  <r>
    <s v="1528-1588"/>
    <s v="16th Century"/>
    <s v="Cathedral"/>
    <x v="0"/>
    <s v="Mantova"/>
    <s v="Lombard-Venetia"/>
    <s v="Foreign-Ruled"/>
    <s v="24 Feb 1797"/>
  </r>
  <r>
    <s v="1528-1588"/>
    <s v="16th Century"/>
    <m/>
    <x v="3"/>
    <s v="Parma"/>
    <s v="Parma"/>
    <s v="Italian-Ruled"/>
    <s v="May 1796"/>
  </r>
  <r>
    <s v="1528-1588"/>
    <s v="16th Century"/>
    <s v="Doge Palace"/>
    <x v="4"/>
    <s v="Venice"/>
    <s v="Lombard-Venetia"/>
    <s v="Foreign-Ruled"/>
    <s v="11 Sept 1797"/>
  </r>
  <r>
    <s v="1528-1588"/>
    <s v="16th Century"/>
    <s v="Doge Palace"/>
    <x v="4"/>
    <s v="Venice"/>
    <s v="Lombard-Venetia"/>
    <s v="Foreign-Ruled"/>
    <s v="11 Sept 1797"/>
  </r>
  <r>
    <s v="1528-1588"/>
    <s v="16th Century"/>
    <s v="Benedictine Refectory of San Giorgio Maggiore"/>
    <x v="0"/>
    <s v="Venice"/>
    <s v="Lombard-Venetia"/>
    <s v="Foreign-Ruled"/>
    <s v="11 Sept 1797"/>
  </r>
  <r>
    <s v="1528-1588"/>
    <s v="16th Century"/>
    <s v="Bevilacqua Palace"/>
    <x v="4"/>
    <s v="Verona"/>
    <s v="Lombard-Venetia"/>
    <s v="Foreign-Ruled"/>
    <s v="18 May 1797"/>
  </r>
  <r>
    <s v="1528-1588"/>
    <s v="16th Century"/>
    <s v="Bevilacqua Palace"/>
    <x v="4"/>
    <s v="Verona"/>
    <s v="Lombard-Venetia"/>
    <s v="Foreign-Ruled"/>
    <s v="18 May 1797"/>
  </r>
  <r>
    <s v="1528-1588"/>
    <s v="16th Century"/>
    <s v="St George"/>
    <x v="0"/>
    <s v="Verona"/>
    <s v="Lombard-Venetia"/>
    <s v="Foreign-Ruled"/>
    <s v="18 May 179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05">
  <r>
    <x v="0"/>
    <s v="16th century"/>
    <x v="0"/>
    <s v="Saint Louis les Francais"/>
    <s v="Church"/>
    <s v="Rome"/>
    <s v="Papal "/>
    <s v="Papal State"/>
    <n v="1802"/>
  </r>
  <r>
    <x v="1"/>
    <s v="1578-1660"/>
    <x v="1"/>
    <s v="Madonna di Galliera"/>
    <s v="Church"/>
    <s v="Bologna"/>
    <s v="Papal "/>
    <s v="Papal State"/>
    <s v="2 July 1796"/>
  </r>
  <r>
    <x v="1"/>
    <s v="1578-1660"/>
    <x v="1"/>
    <s v="Capucines Church"/>
    <s v="Church"/>
    <s v="Bologna"/>
    <s v="Papal "/>
    <s v="Papal State"/>
    <s v="2 July 1796"/>
  </r>
  <r>
    <x v="1"/>
    <s v="1578-1660"/>
    <x v="1"/>
    <s v="Madonna di Galliera"/>
    <s v="Church"/>
    <s v="Bologna"/>
    <s v="Papal "/>
    <s v="Papal State"/>
    <s v="2 July 1796"/>
  </r>
  <r>
    <x v="1"/>
    <s v="1578-1660"/>
    <x v="1"/>
    <s v="Madonna di Galliera"/>
    <s v="Church"/>
    <s v="Bologna"/>
    <s v="Papal "/>
    <s v="Papal State"/>
    <s v="2 July 1796"/>
  </r>
  <r>
    <x v="1"/>
    <s v="1578-1660"/>
    <x v="1"/>
    <s v="Braschi collection"/>
    <s v="Private Collection"/>
    <s v="Rome"/>
    <s v="Papal "/>
    <s v="Papal State"/>
    <n v="1798"/>
  </r>
  <r>
    <x v="1"/>
    <s v="1578-1660"/>
    <x v="1"/>
    <s v="Gallery"/>
    <s v="Gallery"/>
    <s v="Turin"/>
    <s v="Piedmont"/>
    <s v="Italian-Ruled"/>
    <s v="Feb/Mar 1799"/>
  </r>
  <r>
    <x v="1"/>
    <s v="1578-1660"/>
    <x v="1"/>
    <s v="Gallery"/>
    <s v="Gallery"/>
    <s v="Turin"/>
    <s v="Piedmont"/>
    <s v="Italian-Ruled"/>
    <s v="Feb/Mar 1799"/>
  </r>
  <r>
    <x v="2"/>
    <s v="1474-1515"/>
    <x v="2"/>
    <s v="Santa Trinita (deleted)"/>
    <s v="Church"/>
    <s v="Florence"/>
    <s v="Tuscany"/>
    <s v="Italian-Ruled"/>
    <s v="Feb 1813"/>
  </r>
  <r>
    <x v="3"/>
    <s v="1510-1583"/>
    <x v="0"/>
    <s v="St. Francis (deleted)"/>
    <s v="Church"/>
    <s v="Perugia"/>
    <s v="Papal "/>
    <s v="Papal State"/>
    <n v="1811"/>
  </r>
  <r>
    <x v="4"/>
    <s v="1431-1506"/>
    <x v="2"/>
    <s v="Santa Maria della Vittoria"/>
    <s v="Church"/>
    <s v="Mantova"/>
    <s v="Lombard-Venetia"/>
    <s v="Foreign-Ruled"/>
    <s v="24 Feb 1797"/>
  </r>
  <r>
    <x v="4"/>
    <s v="1431-1506"/>
    <x v="2"/>
    <s v="Saint Zenon"/>
    <s v="Church"/>
    <s v="Verona"/>
    <s v="Lombard-Venetia"/>
    <s v="Foreign-Ruled"/>
    <s v="15 May 1797"/>
  </r>
  <r>
    <x v="4"/>
    <s v="1431-1506"/>
    <x v="2"/>
    <s v="Saint Zenon"/>
    <s v="Church"/>
    <s v="Verona"/>
    <s v="Lombard-Venetia"/>
    <s v="Foreign-Ruled"/>
    <s v="15 May 1797"/>
  </r>
  <r>
    <x v="4"/>
    <s v="1431-1506"/>
    <x v="2"/>
    <s v="Saint Zenon"/>
    <s v="Church"/>
    <s v="Verona"/>
    <s v="Lombard-Venetia"/>
    <s v="Foreign-Ruled"/>
    <s v="15 May 1797"/>
  </r>
  <r>
    <x v="5"/>
    <s v="1581-1647"/>
    <x v="1"/>
    <m/>
    <s v="Unknown"/>
    <s v="Parma"/>
    <s v="Parma"/>
    <s v="Italian-Ruled"/>
    <s v="3 May 1803"/>
  </r>
  <r>
    <x v="6"/>
    <s v="1528-1612"/>
    <x v="0"/>
    <s v="Gallery"/>
    <s v="Gallery"/>
    <s v="Modena"/>
    <s v="Modena"/>
    <s v="Italian-Ruled"/>
    <s v="22 May 1796"/>
  </r>
  <r>
    <x v="6"/>
    <s v="1528-1612"/>
    <x v="0"/>
    <s v="St Augustin"/>
    <s v="Church"/>
    <s v="Perugia"/>
    <s v="Papal "/>
    <s v="Papal State"/>
    <s v="27 Feb 1797"/>
  </r>
  <r>
    <x v="6"/>
    <s v="1528-1612"/>
    <x v="0"/>
    <s v="Cathedral"/>
    <s v="Church"/>
    <s v="Pesaro"/>
    <s v="Papal "/>
    <s v="Papal State"/>
    <n v="1797"/>
  </r>
  <r>
    <x v="6"/>
    <s v="1528-1612"/>
    <x v="0"/>
    <s v="Oratory of the Confraternity of Holy Name"/>
    <s v="Church"/>
    <s v="Pesaro"/>
    <s v="Papal "/>
    <s v="Papal State"/>
    <n v="1797"/>
  </r>
  <r>
    <x v="6"/>
    <s v="1528-1612"/>
    <x v="0"/>
    <s v="Oratory of the Confraternity of Holy Name"/>
    <s v="Church"/>
    <s v="Pesaro"/>
    <s v="Papal "/>
    <s v="Papal State"/>
    <n v="1797"/>
  </r>
  <r>
    <x v="7"/>
    <s v="1660-1680"/>
    <x v="3"/>
    <s v="San Savli (deleted)"/>
    <s v="Church"/>
    <s v="Florence"/>
    <s v="Tuscany"/>
    <s v="Italian-Ruled"/>
    <n v="1811"/>
  </r>
  <r>
    <x v="8"/>
    <s v="1447-1510"/>
    <x v="2"/>
    <s v="Church of the Augustines of San Quintino (deleted)"/>
    <s v="Church"/>
    <s v="Parma"/>
    <s v="Parma"/>
    <s v="Italian-Ruled"/>
    <n v="1811"/>
  </r>
  <r>
    <x v="9"/>
    <s v="1487-1553"/>
    <x v="4"/>
    <s v="Pitti Palace"/>
    <s v="Palace"/>
    <s v="Florence"/>
    <s v="Tuscany"/>
    <s v="Italian-Ruled"/>
    <s v="Mar/Apr 1799"/>
  </r>
  <r>
    <x v="9"/>
    <s v="1487-1553"/>
    <x v="4"/>
    <s v="Pitti Palace"/>
    <s v="Palace"/>
    <s v="Florence"/>
    <s v="Tuscany"/>
    <s v="Italian-Ruled"/>
    <s v="Mar/Apr 1799"/>
  </r>
  <r>
    <x v="9"/>
    <s v="1487-1553"/>
    <x v="4"/>
    <s v="St Louis of the French"/>
    <s v="Church"/>
    <s v="Rome"/>
    <s v="Papal "/>
    <s v="Papal State"/>
    <n v="1802"/>
  </r>
  <r>
    <x v="10"/>
    <s v="1495-1527"/>
    <x v="0"/>
    <s v="Capucines Convent (deleted)"/>
    <s v="Church"/>
    <s v="Parma"/>
    <s v="Parma"/>
    <s v="Italian-Ruled"/>
    <n v="1811"/>
  </r>
  <r>
    <x v="11"/>
    <s v="1445-1510"/>
    <x v="2"/>
    <s v="Church (deleted convent)"/>
    <s v="Church"/>
    <s v="Florence"/>
    <s v="Tuscany"/>
    <s v="Italian-Ruled"/>
    <n v="1811"/>
  </r>
  <r>
    <x v="12"/>
    <s v="1503-1572"/>
    <x v="0"/>
    <s v="Church of the Holy Spirit"/>
    <s v="Church"/>
    <s v="Florence"/>
    <s v="Tuscany"/>
    <s v="Italian-Ruled"/>
    <n v="1813"/>
  </r>
  <r>
    <x v="13"/>
    <s v="1656-1727"/>
    <x v="3"/>
    <s v="Gallery"/>
    <s v="Gallery"/>
    <s v="Modena"/>
    <s v="Modena"/>
    <s v="Italian-Ruled"/>
    <s v="25 Oct 1796"/>
  </r>
  <r>
    <x v="14"/>
    <s v="1598-1674"/>
    <x v="3"/>
    <s v="Ambrosian Library"/>
    <s v="Other"/>
    <s v="Milan"/>
    <s v="Lombard-Venetia"/>
    <s v="Foreign-Ruled"/>
    <s v="24 May 1796"/>
  </r>
  <r>
    <x v="15"/>
    <s v="1571-1610"/>
    <x v="0"/>
    <m/>
    <s v="Unknown"/>
    <s v="Livorno"/>
    <s v="Piedmont"/>
    <s v="Italian-Ruled"/>
    <s v="8 July 1796"/>
  </r>
  <r>
    <x v="15"/>
    <s v="1571-1610"/>
    <x v="0"/>
    <s v="Gallery"/>
    <s v="Gallery"/>
    <s v="Modena"/>
    <s v="Modena"/>
    <s v="Italian-Ruled"/>
    <s v="25 Oct 1796"/>
  </r>
  <r>
    <x v="16"/>
    <s v="1560-1609"/>
    <x v="0"/>
    <s v="Corpus Domini Church"/>
    <s v="Church"/>
    <s v="Bologna"/>
    <s v="Papal "/>
    <s v="Papal State"/>
    <s v="2 July 1796"/>
  </r>
  <r>
    <x v="16"/>
    <s v="1560-1609"/>
    <x v="0"/>
    <s v="Pitti Palace"/>
    <s v="Palace"/>
    <s v="Florence"/>
    <s v="Tuscany"/>
    <s v="Italian-Ruled"/>
    <s v="Mar/Apr 1799"/>
  </r>
  <r>
    <x v="16"/>
    <s v="1560-1609"/>
    <x v="0"/>
    <s v="Pontifical Palace"/>
    <s v="Palace"/>
    <s v="Loreto"/>
    <s v="Papal "/>
    <s v="Papal State"/>
    <s v="13 Feb 1797"/>
  </r>
  <r>
    <x v="16"/>
    <s v="1560-1609"/>
    <x v="0"/>
    <s v="Gallery"/>
    <s v="Gallery"/>
    <s v="Modena"/>
    <s v="Modena"/>
    <s v="Italian-Ruled"/>
    <s v="19 June 1796"/>
  </r>
  <r>
    <x v="16"/>
    <s v="1560-1609"/>
    <x v="0"/>
    <s v="St Francis at Ripa"/>
    <s v="Church"/>
    <s v="Rome"/>
    <s v="Papal "/>
    <s v="Papal State"/>
    <s v="5 Apr 1797"/>
  </r>
  <r>
    <x v="17"/>
    <s v="1555-1619"/>
    <x v="0"/>
    <s v="St Dominic"/>
    <s v="Church"/>
    <s v="Bologna"/>
    <s v="Papal "/>
    <s v="Papal State"/>
    <s v="2 July 1796"/>
  </r>
  <r>
    <x v="17"/>
    <s v="1555-1619"/>
    <x v="0"/>
    <s v="Gallery"/>
    <s v="Gallery"/>
    <s v="Modena"/>
    <s v="Modena"/>
    <s v="Italian-Ruled"/>
    <s v="25 Oct 1796"/>
  </r>
  <r>
    <x v="17"/>
    <s v="1555-1619"/>
    <x v="0"/>
    <s v="Gallery"/>
    <s v="Gallery"/>
    <s v="Modena"/>
    <s v="Modena"/>
    <s v="Italian-Ruled"/>
    <s v="25 Oct 1796"/>
  </r>
  <r>
    <x v="18"/>
    <s v="1423-1457"/>
    <x v="2"/>
    <s v="Campo-Santa (from a deleted convent)"/>
    <s v="Church"/>
    <s v="Pisa"/>
    <s v="Tuscany"/>
    <s v="Italian-Ruled"/>
    <n v="1811"/>
  </r>
  <r>
    <x v="18"/>
    <s v="1423-1457"/>
    <x v="2"/>
    <s v="Church (deleted convent)"/>
    <s v="Church"/>
    <s v="Florence"/>
    <s v="Tuscany"/>
    <s v="Italian-Ruled"/>
    <n v="1811"/>
  </r>
  <r>
    <x v="19"/>
    <s v="1240-1303"/>
    <x v="5"/>
    <s v="St Francis (deleted)"/>
    <s v="Church"/>
    <s v="Pisa"/>
    <s v="Tuscany"/>
    <s v="Italian-Ruled"/>
    <n v="1811"/>
  </r>
  <r>
    <x v="20"/>
    <s v="1459-1537"/>
    <x v="4"/>
    <s v="Santa Maria Maddalena dei Pazzi (deleted)"/>
    <s v="Church"/>
    <s v="Florence"/>
    <s v="Tuscany"/>
    <s v="Italian-Ruled"/>
    <n v="1811"/>
  </r>
  <r>
    <x v="21"/>
    <s v="1616-1686"/>
    <x v="3"/>
    <s v="Albani collection"/>
    <s v="Private Collection"/>
    <s v="Rome"/>
    <s v="Papal "/>
    <s v="Papal State"/>
    <n v="1798"/>
  </r>
  <r>
    <x v="22"/>
    <s v="1489-1526"/>
    <x v="4"/>
    <s v="St Francis (deleted)"/>
    <s v="Church"/>
    <s v="Chiavari"/>
    <s v="Piedmont"/>
    <s v="Italian-Ruled"/>
    <n v="1811"/>
  </r>
  <r>
    <x v="22"/>
    <s v="1489-1526"/>
    <x v="4"/>
    <s v="Braschi collection"/>
    <s v="Private Collection"/>
    <s v="Rome"/>
    <s v="Papal "/>
    <s v="Papal State"/>
    <n v="1798"/>
  </r>
  <r>
    <x v="23"/>
    <s v="1470-1546"/>
    <x v="4"/>
    <s v="Santa Maria delle Grazie"/>
    <s v="Church"/>
    <s v="Milan"/>
    <s v="Lombard-Venetia"/>
    <s v="Foreign-Ruled"/>
    <s v="24 May 1796"/>
  </r>
  <r>
    <x v="24"/>
    <s v="1395-1455"/>
    <x v="6"/>
    <s v="St Dominic"/>
    <s v="Church"/>
    <s v="Fiesole"/>
    <s v="Tuscany"/>
    <s v="Italian-Ruled"/>
    <n v="1811"/>
  </r>
  <r>
    <x v="25"/>
    <s v="1472-1517"/>
    <x v="2"/>
    <m/>
    <s v="Unknown"/>
    <s v="Milan"/>
    <s v="Lombard-Venetia"/>
    <s v="Foreign-Ruled"/>
    <n v="1796"/>
  </r>
  <r>
    <x v="25"/>
    <s v="1472-1517"/>
    <x v="2"/>
    <m/>
    <s v="Unknown"/>
    <s v="Milan"/>
    <s v="Lombard-Venetia"/>
    <s v="Foreign-Ruled"/>
    <n v="1796"/>
  </r>
  <r>
    <x v="26"/>
    <s v="1406-1469"/>
    <x v="2"/>
    <m/>
    <s v="Unknown"/>
    <s v="Prato"/>
    <s v="Tuscany"/>
    <s v="Italian-Ruled"/>
    <n v="1811"/>
  </r>
  <r>
    <x v="26"/>
    <s v="1406-1469"/>
    <x v="2"/>
    <s v="Santa Spirito"/>
    <s v="Church"/>
    <s v="Florence"/>
    <s v="Tuscany"/>
    <s v="Italian-Ruled"/>
    <s v="Feb 1813"/>
  </r>
  <r>
    <x v="27"/>
    <s v="1300-1366"/>
    <x v="7"/>
    <s v="Sainte-Marie-des-Anges"/>
    <s v="Church"/>
    <s v="Florence"/>
    <s v="Tuscany"/>
    <s v="Italian-Ruled"/>
    <n v="1813"/>
  </r>
  <r>
    <x v="28"/>
    <s v="1481-1559"/>
    <x v="0"/>
    <s v="Madonna di Galliera"/>
    <s v="Church"/>
    <s v="Bologna"/>
    <s v="Papal "/>
    <s v="Papal State"/>
    <s v="2 July 1796"/>
  </r>
  <r>
    <x v="29"/>
    <s v="1637-1688"/>
    <x v="3"/>
    <s v="Seminary"/>
    <s v="Church"/>
    <s v="Cento"/>
    <s v="Papal "/>
    <s v="Papal State"/>
    <s v="7 July 1796"/>
  </r>
  <r>
    <x v="30"/>
    <s v="1360-1427"/>
    <x v="7"/>
    <s v="Santa Trinita (deleted)"/>
    <s v="Church"/>
    <s v="Florence"/>
    <s v="Tuscany"/>
    <s v="Italian-Ruled"/>
    <n v="1811"/>
  </r>
  <r>
    <x v="31"/>
    <s v="1458-1497"/>
    <x v="2"/>
    <s v="Santo-Spirito"/>
    <s v="Church"/>
    <s v="Florence"/>
    <s v="Tuscany"/>
    <s v="Italian-Ruled"/>
    <n v="1813"/>
  </r>
  <r>
    <x v="32"/>
    <s v="1449-1494"/>
    <x v="2"/>
    <s v="Saint Louis les Francais"/>
    <s v="Church"/>
    <s v="Rome"/>
    <s v="Papal "/>
    <s v="Papal State"/>
    <n v="1802"/>
  </r>
  <r>
    <x v="32"/>
    <s v="1449-1494"/>
    <x v="2"/>
    <s v="Santa Maria Maddalena dei Pazzi"/>
    <s v="Church"/>
    <s v="Florence"/>
    <s v="Tuscany"/>
    <s v="Italian-Ruled"/>
    <n v="1811"/>
  </r>
  <r>
    <x v="33"/>
    <s v="1505-1575"/>
    <x v="0"/>
    <s v="Cathedral"/>
    <s v="Church"/>
    <s v="Modena"/>
    <s v="Modena"/>
    <s v="Italian-Ruled"/>
    <s v="24 Feb 1797"/>
  </r>
  <r>
    <x v="34"/>
    <s v="1470-1510"/>
    <x v="2"/>
    <s v="Ambrosian Library"/>
    <s v="Other"/>
    <s v="Milan"/>
    <s v="Lombard-Venetia"/>
    <s v="Foreign-Ruled"/>
    <s v="24 May 1796"/>
  </r>
  <r>
    <x v="35"/>
    <s v="1266-1337"/>
    <x v="5"/>
    <s v="Convent of San Francesco (deleted)"/>
    <s v="Church"/>
    <s v="Pisa"/>
    <s v="Tuscany"/>
    <s v="Italian-Ruled"/>
    <n v="1811"/>
  </r>
  <r>
    <x v="36"/>
    <s v="1575-1655"/>
    <x v="1"/>
    <s v="Madonna di Galliera"/>
    <s v="Church"/>
    <s v="Bologna"/>
    <s v="Papal "/>
    <s v="Papal State"/>
    <s v="2 July 1796"/>
  </r>
  <r>
    <x v="37"/>
    <s v="1460-1517"/>
    <x v="2"/>
    <s v="St Dominic (deleted)"/>
    <s v="Church"/>
    <s v="Parma"/>
    <s v="Parma"/>
    <s v="Italian-Ruled"/>
    <n v="1811"/>
  </r>
  <r>
    <x v="38"/>
    <s v="17th century"/>
    <x v="3"/>
    <s v="Gallery"/>
    <s v="Gallery"/>
    <s v="Modena"/>
    <s v="Modena"/>
    <s v="Italian-Ruled"/>
    <s v="25 Oct 1796"/>
  </r>
  <r>
    <x v="39"/>
    <s v="1530-1592"/>
    <x v="0"/>
    <s v="Saint-Louis-des-Francais"/>
    <s v="Church"/>
    <s v="Rome"/>
    <s v="Papal "/>
    <s v="Papal State"/>
    <n v="1802"/>
  </r>
  <r>
    <x v="40"/>
    <s v="1499-1546"/>
    <x v="0"/>
    <s v="Gallery"/>
    <s v="Gallery"/>
    <s v="Modena"/>
    <s v="Modena"/>
    <s v="Italian-Ruled"/>
    <s v="25 Oct 1796"/>
  </r>
  <r>
    <x v="40"/>
    <s v="1499-1546"/>
    <x v="0"/>
    <s v="Gallery"/>
    <s v="Gallery"/>
    <s v="Modena"/>
    <s v="Modena"/>
    <s v="Italian-Ruled"/>
    <s v="25 Oct 1796"/>
  </r>
  <r>
    <x v="40"/>
    <s v="1499-1546"/>
    <x v="0"/>
    <s v="Braschi collection"/>
    <s v="Private Collection"/>
    <s v="Rome"/>
    <s v="Papal "/>
    <s v="Papal State"/>
    <n v="1798"/>
  </r>
  <r>
    <x v="41"/>
    <s v="1699-1763"/>
    <x v="3"/>
    <s v="Gallery"/>
    <s v="Gallery"/>
    <s v="Modena"/>
    <s v="Modena"/>
    <s v="Italian-Ruled"/>
    <s v="25 Oct 1796"/>
  </r>
  <r>
    <x v="42"/>
    <s v="1420-1497"/>
    <x v="2"/>
    <s v="Dome"/>
    <s v="Church"/>
    <s v="Pisa"/>
    <s v="Tuscany"/>
    <s v="Italian-Ruled"/>
    <n v="1811"/>
  </r>
  <r>
    <x v="43"/>
    <s v="1591-1666"/>
    <x v="3"/>
    <s v="Maitre-autel des religieuses de Jesus et Marie"/>
    <s v="Church"/>
    <s v="Bologna"/>
    <s v="Papal "/>
    <s v="Papal State"/>
    <s v="2 July 1796"/>
  </r>
  <r>
    <x v="43"/>
    <s v="1591-1666"/>
    <x v="3"/>
    <s v="San Michele in Bosco"/>
    <s v="Church"/>
    <s v="Bologna"/>
    <s v="Papal "/>
    <s v="Papal State"/>
    <s v="2 July 1796"/>
  </r>
  <r>
    <x v="43"/>
    <s v="1591-1666"/>
    <x v="3"/>
    <s v="Church of the Holy Spirit"/>
    <s v="Church"/>
    <s v="Cento"/>
    <s v="Papal "/>
    <s v="Papal State"/>
    <s v="7 July 1796"/>
  </r>
  <r>
    <x v="43"/>
    <s v="1591-1666"/>
    <x v="3"/>
    <s v="Church of the Rosary"/>
    <s v="Church"/>
    <s v="Cento"/>
    <s v="Papal "/>
    <s v="Papal State"/>
    <s v="7 July 1796"/>
  </r>
  <r>
    <x v="43"/>
    <s v="1591-1666"/>
    <x v="3"/>
    <s v="St. Augustine"/>
    <s v="Church"/>
    <s v="Cento"/>
    <s v="Papal "/>
    <s v="Papal State"/>
    <s v="7 July 1796"/>
  </r>
  <r>
    <x v="43"/>
    <s v="1591-1666"/>
    <x v="3"/>
    <s v="St Peter"/>
    <s v="Church"/>
    <s v="Cento"/>
    <s v="Papal "/>
    <s v="Papal State"/>
    <s v="7 July 1796"/>
  </r>
  <r>
    <x v="43"/>
    <s v="1591-1666"/>
    <x v="3"/>
    <s v="St Peter"/>
    <s v="Church"/>
    <s v="Cento"/>
    <s v="Papal "/>
    <s v="Papal State"/>
    <s v="7 July 1796"/>
  </r>
  <r>
    <x v="43"/>
    <s v="1591-1666"/>
    <x v="3"/>
    <m/>
    <s v="Unknown"/>
    <s v="Fano"/>
    <s v="Papal "/>
    <s v="Papal State"/>
    <n v="1797"/>
  </r>
  <r>
    <x v="43"/>
    <s v="1591-1666"/>
    <x v="3"/>
    <s v="Gallery"/>
    <s v="Gallery"/>
    <s v="Modena"/>
    <s v="Modena"/>
    <s v="Italian-Ruled"/>
    <s v="19 June 1796"/>
  </r>
  <r>
    <x v="43"/>
    <s v="1591-1666"/>
    <x v="3"/>
    <s v="Gallery"/>
    <s v="Gallery"/>
    <s v="Modena"/>
    <s v="Modena"/>
    <s v="Italian-Ruled"/>
    <s v="19 June 1796"/>
  </r>
  <r>
    <x v="43"/>
    <s v="1591-1666"/>
    <x v="3"/>
    <s v="Gallery"/>
    <s v="Gallery"/>
    <s v="Modena"/>
    <s v="Modena"/>
    <s v="Italian-Ruled"/>
    <s v="19 June 1796"/>
  </r>
  <r>
    <x v="43"/>
    <s v="1591-1666"/>
    <x v="3"/>
    <s v="Gallery"/>
    <s v="Gallery"/>
    <s v="Modena"/>
    <s v="Modena"/>
    <s v="Italian-Ruled"/>
    <s v="22 May 1796"/>
  </r>
  <r>
    <x v="43"/>
    <s v="1591-1666"/>
    <x v="3"/>
    <s v="Gallery"/>
    <s v="Gallery"/>
    <s v="Modena"/>
    <s v="Modena"/>
    <s v="Italian-Ruled"/>
    <s v="22 May 1796"/>
  </r>
  <r>
    <x v="43"/>
    <s v="1591-1666"/>
    <x v="3"/>
    <s v="Gallery"/>
    <s v="Gallery"/>
    <s v="Modena"/>
    <s v="Modena"/>
    <s v="Italian-Ruled"/>
    <s v="25 Oct 1796"/>
  </r>
  <r>
    <x v="43"/>
    <s v="1591-1666"/>
    <x v="3"/>
    <s v="Gallery"/>
    <s v="Gallery"/>
    <s v="Modena"/>
    <s v="Modena"/>
    <s v="Italian-Ruled"/>
    <s v="25 Oct 1796"/>
  </r>
  <r>
    <x v="43"/>
    <s v="1591-1666"/>
    <x v="3"/>
    <s v="Gallery"/>
    <s v="Gallery"/>
    <s v="Modena"/>
    <s v="Modena"/>
    <s v="Italian-Ruled"/>
    <s v="25 Oct 1796"/>
  </r>
  <r>
    <x v="43"/>
    <s v="1591-1666"/>
    <x v="3"/>
    <s v="Gallery"/>
    <s v="Gallery"/>
    <s v="Modena"/>
    <s v="Modena"/>
    <s v="Italian-Ruled"/>
    <s v="25 Oct 1796"/>
  </r>
  <r>
    <x v="43"/>
    <s v="1591-1666"/>
    <x v="3"/>
    <s v="Gallery"/>
    <s v="Gallery"/>
    <s v="Modena"/>
    <s v="Modena"/>
    <s v="Italian-Ruled"/>
    <s v="25 Oct 1796"/>
  </r>
  <r>
    <x v="43"/>
    <s v="1591-1666"/>
    <x v="3"/>
    <m/>
    <s v="Unknown"/>
    <s v="Parma"/>
    <s v="Parma"/>
    <s v="Italian-Ruled"/>
    <s v="May 1796"/>
  </r>
  <r>
    <x v="44"/>
    <s v="1575-1642"/>
    <x v="1"/>
    <s v="Chiesa dei Mendicanti"/>
    <s v="Church"/>
    <s v="Bologna"/>
    <s v="Papal "/>
    <s v="Papal State"/>
    <s v="2 July 1796"/>
  </r>
  <r>
    <x v="44"/>
    <s v="1575-1642"/>
    <x v="1"/>
    <s v="San Salvatore"/>
    <s v="Church"/>
    <s v="Bologna"/>
    <s v="Papal "/>
    <s v="Papal State"/>
    <s v="2 July 1796"/>
  </r>
  <r>
    <x v="44"/>
    <s v="1575-1642"/>
    <x v="1"/>
    <s v="Saint Pierre des Philippins"/>
    <s v="Church"/>
    <s v="Fano"/>
    <s v="Papal "/>
    <s v="Papal State"/>
    <n v="1797"/>
  </r>
  <r>
    <x v="44"/>
    <s v="1575-1642"/>
    <x v="1"/>
    <s v="Gallery"/>
    <s v="Gallery"/>
    <s v="Modena"/>
    <s v="Modena"/>
    <s v="Italian-Ruled"/>
    <s v="25 Oct 1796"/>
  </r>
  <r>
    <x v="44"/>
    <s v="1575-1642"/>
    <x v="1"/>
    <s v="Gallery"/>
    <s v="Gallery"/>
    <s v="Modena"/>
    <s v="Modena"/>
    <s v="Italian-Ruled"/>
    <s v="25 Oct 1796"/>
  </r>
  <r>
    <x v="44"/>
    <s v="1575-1642"/>
    <x v="1"/>
    <s v="Eglise des Philippins"/>
    <s v="Church"/>
    <s v="Perugia"/>
    <s v="Papal "/>
    <s v="Papal State"/>
    <s v="23 Feb 1797"/>
  </r>
  <r>
    <x v="44"/>
    <s v="1575-1642"/>
    <x v="1"/>
    <s v="Gallery"/>
    <s v="Gallery"/>
    <s v="Turin"/>
    <s v="Piedmont"/>
    <s v="Italian-Ruled"/>
    <s v="Feb/Mar 1799"/>
  </r>
  <r>
    <x v="44"/>
    <s v="1575-1642"/>
    <x v="1"/>
    <s v="Gallery"/>
    <s v="Gallery"/>
    <s v="Turin"/>
    <s v="Piedmont"/>
    <s v="Italian-Ruled"/>
    <s v="Feb/Mar 1799"/>
  </r>
  <r>
    <x v="44"/>
    <s v="1575-1642"/>
    <x v="1"/>
    <s v="Cathedral"/>
    <s v="Church"/>
    <s v="Pesaro"/>
    <s v="Papal "/>
    <s v="Papal State"/>
    <n v="1797"/>
  </r>
  <r>
    <x v="45"/>
    <s v="1495-1575"/>
    <x v="0"/>
    <m/>
    <s v="Unknown"/>
    <s v="Parma"/>
    <s v="Parma"/>
    <s v="Italian-Ruled"/>
    <s v="3 May 1803"/>
  </r>
  <r>
    <x v="46"/>
    <s v="1551-1640"/>
    <x v="1"/>
    <s v="Church (deleted convent)"/>
    <s v="Church"/>
    <s v="Florence"/>
    <s v="Tuscany"/>
    <s v="Italian-Ruled"/>
    <n v="1813"/>
  </r>
  <r>
    <x v="47"/>
    <s v="1581-1647"/>
    <x v="1"/>
    <s v="Cathedral"/>
    <s v="Church"/>
    <s v="Parma"/>
    <s v="Parma"/>
    <s v="Italian-Ruled"/>
    <s v="3 May 1803"/>
  </r>
  <r>
    <x v="47"/>
    <s v="1581-1647"/>
    <x v="1"/>
    <s v="Cathedral"/>
    <s v="Church"/>
    <s v="Parma"/>
    <s v="Parma"/>
    <s v="Italian-Ruled"/>
    <s v="3 May 1803"/>
  </r>
  <r>
    <x v="48"/>
    <s v="1452-1519"/>
    <x v="2"/>
    <s v="Ambrosian Library"/>
    <s v="Other"/>
    <s v="Milan"/>
    <s v="Lombard-Venetia"/>
    <s v="Foreign-Ruled"/>
    <s v="24 May 1796"/>
  </r>
  <r>
    <x v="49"/>
    <s v="1480-1521"/>
    <x v="4"/>
    <s v="Santa-Maria Nuova dei Servi (deleted)"/>
    <s v="Church"/>
    <s v="Perugia"/>
    <s v="Papal "/>
    <s v="Papal State"/>
    <n v="1811"/>
  </r>
  <r>
    <x v="50"/>
    <s v="1665-1747"/>
    <x v="3"/>
    <m/>
    <s v="Unknown"/>
    <s v="Parma"/>
    <s v="Parma"/>
    <s v="Italian-Ruled"/>
    <s v="3 May 1803"/>
  </r>
  <r>
    <x v="51"/>
    <s v="1463-1518"/>
    <x v="2"/>
    <s v="San Giacomo (deleted)"/>
    <s v="Church"/>
    <s v="Savona"/>
    <s v="Piedmont"/>
    <s v="Italian-Ruled"/>
    <n v="1811"/>
  </r>
  <r>
    <x v="52"/>
    <s v="1533-1577"/>
    <x v="0"/>
    <s v="Gallery"/>
    <s v="Gallery"/>
    <s v="Turin"/>
    <s v="Piedmont"/>
    <s v="Italian-Ruled"/>
    <n v="1801"/>
  </r>
  <r>
    <x v="53"/>
    <s v="1418-1479"/>
    <x v="2"/>
    <s v="Santa Croce (deleted)"/>
    <s v="Church"/>
    <s v="Close to Pisa"/>
    <s v="Tuscany"/>
    <s v="Italian-Ruled"/>
    <n v="1811"/>
  </r>
  <r>
    <x v="54"/>
    <s v="1572-1605"/>
    <x v="0"/>
    <s v="Braschi collection"/>
    <s v="Private Collection"/>
    <s v="Rome"/>
    <s v="Papal "/>
    <s v="Papal State"/>
    <n v="1798"/>
  </r>
  <r>
    <x v="55"/>
    <s v="1453-1510"/>
    <x v="2"/>
    <s v="Family Chapel of Sixtus IV"/>
    <s v="Church"/>
    <s v="Savona"/>
    <s v="Piedmont"/>
    <s v="Italian-Ruled"/>
    <n v="1812"/>
  </r>
  <r>
    <x v="55"/>
    <s v="1453-1510"/>
    <x v="2"/>
    <s v="Eglise des Recollets (deleted)"/>
    <s v="Church"/>
    <s v="Savona"/>
    <s v="Piedmont"/>
    <s v="Italian-Ruled"/>
    <n v="1811"/>
  </r>
  <r>
    <x v="56"/>
    <s v="1476-1545"/>
    <x v="4"/>
    <m/>
    <s v="Unknown"/>
    <s v="Parma"/>
    <s v="Parma"/>
    <s v="Italian-Ruled"/>
    <s v="3 May 1803"/>
  </r>
  <r>
    <x v="57"/>
    <s v="1480-1528"/>
    <x v="4"/>
    <m/>
    <s v="Unknown"/>
    <s v="Parma"/>
    <s v="Parma"/>
    <s v="Italian-Ruled"/>
    <s v="3 May 1803"/>
  </r>
  <r>
    <x v="57"/>
    <s v="1480-1528"/>
    <x v="4"/>
    <m/>
    <s v="Unknown"/>
    <s v="Parma"/>
    <s v="Parma"/>
    <s v="Italian-Ruled"/>
    <s v="3 May 1803"/>
  </r>
  <r>
    <x v="58"/>
    <s v="1491-1554"/>
    <x v="0"/>
    <s v="St Etienne"/>
    <s v="Church"/>
    <s v="Parma"/>
    <s v="Parma"/>
    <s v="Italian-Ruled"/>
    <s v="3 May 1803"/>
  </r>
  <r>
    <x v="59"/>
    <s v="1343-1368"/>
    <x v="7"/>
    <s v="Chapel of Campo-Sarto"/>
    <s v="Church"/>
    <s v="Pisa"/>
    <s v="Tuscany"/>
    <s v="Italian-Ruled"/>
    <n v="1811"/>
  </r>
  <r>
    <x v="60"/>
    <s v="1480-1528"/>
    <x v="4"/>
    <s v="St Peter"/>
    <s v="Church"/>
    <s v="Cremona"/>
    <s v="Lombard-Venetia"/>
    <s v="Foreign-Ruled"/>
    <s v="5 June 1796"/>
  </r>
  <r>
    <x v="61"/>
    <s v="1581-1651"/>
    <x v="1"/>
    <s v="Gallery"/>
    <s v="Gallery"/>
    <s v="Turin"/>
    <s v="Piedmont"/>
    <s v="Italian-Ruled"/>
    <s v="Feb/Mar 1799"/>
  </r>
  <r>
    <x v="62"/>
    <s v="1446-1523"/>
    <x v="2"/>
    <s v="Eglise de la Misericorde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St Peter"/>
    <s v="Church"/>
    <s v="Perugia"/>
    <s v="Papal "/>
    <s v="Papal State"/>
    <s v="1 Mar 1797"/>
  </r>
  <r>
    <x v="62"/>
    <s v="1446-1523"/>
    <x v="2"/>
    <s v="Cathedral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t Augustin"/>
    <s v="Church"/>
    <s v="Perugia"/>
    <s v="Papal "/>
    <s v="Papal State"/>
    <s v="27 Feb 1797"/>
  </r>
  <r>
    <x v="62"/>
    <s v="1446-1523"/>
    <x v="2"/>
    <s v="Saint Louis les Francais"/>
    <s v="Church"/>
    <s v="Rome"/>
    <s v="Papal "/>
    <s v="Papal State"/>
    <n v="1802"/>
  </r>
  <r>
    <x v="63"/>
    <s v="1422-1457"/>
    <x v="2"/>
    <m/>
    <s v="Unknown"/>
    <s v="Florence"/>
    <s v="Tuscany"/>
    <s v="Italian-Ruled"/>
    <s v="Feb 1813"/>
  </r>
  <r>
    <x v="64"/>
    <s v="1462-1521"/>
    <x v="4"/>
    <s v="San Girolamo e San Francesco sulla Costa (deleted)"/>
    <s v="Church"/>
    <s v="Florence"/>
    <s v="Tuscany"/>
    <s v="Italian-Ruled"/>
    <n v="1813"/>
  </r>
  <r>
    <x v="65"/>
    <s v="1454-1513"/>
    <x v="2"/>
    <s v="Franciscan church of Montesanto (deleted)"/>
    <s v="Church"/>
    <s v="Todi"/>
    <s v="Papal "/>
    <s v="Papal State"/>
    <n v="1811"/>
  </r>
  <r>
    <x v="65"/>
    <s v="1454-1513"/>
    <x v="2"/>
    <s v="St Francis"/>
    <s v="Church"/>
    <s v="Perugia"/>
    <s v="Papal "/>
    <s v="Papal State"/>
    <n v="1811"/>
  </r>
  <r>
    <x v="66"/>
    <s v="1510-1592"/>
    <x v="0"/>
    <m/>
    <s v="Unknown"/>
    <s v="Florence"/>
    <s v="Tuscany"/>
    <s v="Italian-Ruled"/>
    <n v="1806"/>
  </r>
  <r>
    <x v="67"/>
    <s v="1494-1557"/>
    <x v="0"/>
    <s v="Church of the religious to Ste Anne (deleted)"/>
    <s v="Church"/>
    <s v="Florence"/>
    <s v="Tuscany"/>
    <s v="Italian-Ruled"/>
    <n v="1811"/>
  </r>
  <r>
    <x v="68"/>
    <s v="1560-1620"/>
    <x v="0"/>
    <s v="St Celse"/>
    <s v="Church"/>
    <s v="Milan"/>
    <s v="Lombard-Venetia"/>
    <s v="Foreign-Ruled"/>
    <s v="25 June 1796"/>
  </r>
  <r>
    <x v="69"/>
    <s v="1483-1520"/>
    <x v="4"/>
    <s v="Braschi collection"/>
    <s v="Private Collection"/>
    <s v="Rome"/>
    <s v="Papal "/>
    <s v="Papal State"/>
    <n v="1798"/>
  </r>
  <r>
    <x v="70"/>
    <s v="1660-1734"/>
    <x v="3"/>
    <m/>
    <s v="Unknown"/>
    <s v="Parma"/>
    <s v="Parma"/>
    <s v="Italian-Ruled"/>
    <s v="3 May 1803"/>
  </r>
  <r>
    <x v="70"/>
    <s v="1660-1734"/>
    <x v="3"/>
    <m/>
    <s v="Unknown"/>
    <s v="Parma"/>
    <s v="Parma"/>
    <s v="Italian-Ruled"/>
    <s v="3 May 1803"/>
  </r>
  <r>
    <x v="71"/>
    <s v="1482-1557"/>
    <x v="0"/>
    <s v="Religious convent of Ripoli (deleted)"/>
    <s v="Church"/>
    <s v="Close to Florence"/>
    <s v="Tuscany"/>
    <s v="Italian-Ruled"/>
    <n v="1813"/>
  </r>
  <r>
    <x v="72"/>
    <s v="1615-1673"/>
    <x v="3"/>
    <s v="Eglise de la Victoire"/>
    <s v="Church"/>
    <s v="Milan"/>
    <s v="Lombard-Venetia"/>
    <s v="Foreign-Ruled"/>
    <s v="24 May 1796"/>
  </r>
  <r>
    <x v="73"/>
    <s v="1439-1507"/>
    <x v="2"/>
    <s v="Santa Maria dei Pazzi (deleted)"/>
    <s v="Church"/>
    <s v="Florence"/>
    <s v="Tuscany"/>
    <s v="Italian-Ruled"/>
    <n v="1811"/>
  </r>
  <r>
    <x v="74"/>
    <s v="1578-1651"/>
    <x v="1"/>
    <s v="X. Fabre"/>
    <s v="Church"/>
    <s v="Florence"/>
    <s v="Tuscany"/>
    <s v="Italian-Ruled"/>
    <n v="1806"/>
  </r>
  <r>
    <x v="75"/>
    <s v="1496-1541"/>
    <x v="0"/>
    <s v="San Agostino (deleted)"/>
    <s v="Church"/>
    <s v="Perugia"/>
    <s v="Papal "/>
    <s v="Papal State"/>
    <n v="1811"/>
  </r>
  <r>
    <x v="76"/>
    <s v="1485-1528"/>
    <x v="4"/>
    <s v="San Ugo (deleted)"/>
    <s v="Church"/>
    <s v="Genoa"/>
    <s v="Piedmont"/>
    <s v="Italian-Ruled"/>
    <n v="1811"/>
  </r>
  <r>
    <x v="77"/>
    <s v="1578-1615"/>
    <x v="1"/>
    <s v="Academy of Fine Arts"/>
    <s v="Academy"/>
    <s v="Parma"/>
    <s v="Parma"/>
    <s v="Italian-Ruled"/>
    <s v="May 1796"/>
  </r>
  <r>
    <x v="78"/>
    <s v="16th century"/>
    <x v="0"/>
    <s v="Madonna di Galliera"/>
    <s v="Church"/>
    <s v="Bologna"/>
    <s v="Papal "/>
    <s v="Papal State"/>
    <s v="2 July 1796"/>
  </r>
  <r>
    <x v="79"/>
    <s v="Unknown"/>
    <x v="8"/>
    <s v="Saint Louis les Francais"/>
    <s v="Church"/>
    <s v="Rome"/>
    <s v="Papal "/>
    <s v="Papal State"/>
    <n v="1802"/>
  </r>
  <r>
    <x v="80"/>
    <s v="16-17th century"/>
    <x v="1"/>
    <s v="Gallery"/>
    <s v="Gallery"/>
    <s v="Modena"/>
    <s v="Modena"/>
    <s v="Italian-Ruled"/>
    <s v="25 Oct 1796"/>
  </r>
  <r>
    <x v="81"/>
    <s v="14-15th century"/>
    <x v="2"/>
    <s v="San Domenico"/>
    <s v="Church"/>
    <s v="Cremona"/>
    <s v="Lombard-Venetia"/>
    <s v="Foreign-Ruled"/>
    <s v="5 June 1796"/>
  </r>
  <r>
    <x v="81"/>
    <s v="14-15th century"/>
    <x v="2"/>
    <s v="Capucines Church"/>
    <s v="Church"/>
    <s v="Savona"/>
    <s v="Piedmont"/>
    <s v="Italian-Ruled"/>
    <n v="1811"/>
  </r>
  <r>
    <x v="82"/>
    <s v="17th century"/>
    <x v="3"/>
    <s v="Madonna di Galliera"/>
    <s v="Church"/>
    <s v="Bologna"/>
    <s v="Papal "/>
    <s v="Papal State"/>
    <s v="2 July 1796"/>
  </r>
  <r>
    <x v="83"/>
    <s v="17th century"/>
    <x v="3"/>
    <s v="Madonna di Galliera"/>
    <s v="Church"/>
    <s v="Bologna"/>
    <s v="Papal "/>
    <s v="Papal State"/>
    <s v="2 July 1796"/>
  </r>
  <r>
    <x v="84"/>
    <s v="16th century"/>
    <x v="0"/>
    <s v="Dominican Church"/>
    <s v="Church"/>
    <s v="Cremona"/>
    <s v="Lombard-Venetia"/>
    <s v="Foreign-Ruled"/>
    <s v="5 June 1796"/>
  </r>
  <r>
    <x v="84"/>
    <s v="16th century"/>
    <x v="0"/>
    <s v="Gallery"/>
    <s v="Gallery"/>
    <s v="Modena"/>
    <s v="Modena"/>
    <s v="Italian-Ruled"/>
    <s v="25 Oct 1796"/>
  </r>
  <r>
    <x v="85"/>
    <s v="16th century"/>
    <x v="0"/>
    <s v="Pitti Palace"/>
    <s v="Palace"/>
    <s v="Florence"/>
    <s v="Tuscany"/>
    <s v="Italian-Ruled"/>
    <s v="Mar/Apr 1799"/>
  </r>
  <r>
    <x v="85"/>
    <s v="16th century"/>
    <x v="0"/>
    <s v="St Peter"/>
    <s v="Church"/>
    <s v="Perugia"/>
    <s v="Papal "/>
    <s v="Papal State"/>
    <s v="1 Mar 1797"/>
  </r>
  <r>
    <x v="86"/>
    <s v="16th century"/>
    <x v="0"/>
    <s v="Saint Louis les Francais"/>
    <s v="Church"/>
    <s v="Rome"/>
    <s v="Papal "/>
    <s v="Papal State"/>
    <n v="1802"/>
  </r>
  <r>
    <x v="86"/>
    <s v="16th century"/>
    <x v="0"/>
    <s v="Albani collection"/>
    <s v="Private Collection"/>
    <s v="Rome"/>
    <s v="Papal "/>
    <s v="Papal State"/>
    <n v="1798"/>
  </r>
  <r>
    <x v="87"/>
    <s v="1285-1344"/>
    <x v="9"/>
    <s v="Convent dell'Annunziata (deleted)"/>
    <s v="Church"/>
    <s v="Florence"/>
    <s v="Tuscany"/>
    <s v="Italian-Ruled"/>
    <s v="Feb 1813"/>
  </r>
  <r>
    <x v="88"/>
    <s v="1576-1622"/>
    <x v="1"/>
    <s v="Gallery"/>
    <s v="Gallery"/>
    <s v="Modena"/>
    <s v="Modena"/>
    <s v="Italian-Ruled"/>
    <s v="22 May 1796"/>
  </r>
  <r>
    <x v="88"/>
    <s v="1576-1622"/>
    <x v="1"/>
    <s v="Gallery"/>
    <s v="Gallery"/>
    <s v="Modena"/>
    <s v="Modena"/>
    <s v="Italian-Ruled"/>
    <s v="25 Oct 1796"/>
  </r>
  <r>
    <x v="88"/>
    <s v="1576-1622"/>
    <x v="1"/>
    <s v="Gallery"/>
    <s v="Gallery"/>
    <s v="Modena"/>
    <s v="Modena"/>
    <s v="Italian-Ruled"/>
    <s v="25 Oct 1796"/>
  </r>
  <r>
    <x v="89"/>
    <s v="1581-1644"/>
    <x v="1"/>
    <s v="Dominican Church"/>
    <s v="Church"/>
    <s v="Cremona"/>
    <s v="Lombard-Venetia"/>
    <s v="Foreign-Ruled"/>
    <s v="5 June 1796"/>
  </r>
  <r>
    <x v="89"/>
    <s v="1581-1644"/>
    <x v="1"/>
    <s v="Braschi collection"/>
    <s v="Private Collection"/>
    <s v="Rome"/>
    <s v="Papal "/>
    <s v="Papal State"/>
    <n v="1798"/>
  </r>
  <r>
    <x v="89"/>
    <s v="1581-1644"/>
    <x v="1"/>
    <s v="Tribunal"/>
    <s v="Church"/>
    <s v="Genoa"/>
    <s v="Piedmont"/>
    <s v="Italian-Ruled"/>
    <n v="1811"/>
  </r>
  <r>
    <x v="90"/>
    <s v="1363-1422"/>
    <x v="7"/>
    <s v="San Paolo all'Orto (deleted)"/>
    <s v="Church"/>
    <s v="Pisa"/>
    <s v="Tuscany"/>
    <s v="Italian-Ruled"/>
    <n v="1811"/>
  </r>
  <r>
    <x v="91"/>
    <s v="1577-1668"/>
    <x v="1"/>
    <s v="Chiesa dei Mendicanti"/>
    <s v="Church"/>
    <s v="Bologna"/>
    <s v="Papal "/>
    <s v="Papal State"/>
    <s v="2 July 1796"/>
  </r>
  <r>
    <x v="91"/>
    <s v="1577-1668"/>
    <x v="1"/>
    <s v="Gallery"/>
    <s v="Gallery"/>
    <s v="Modena"/>
    <s v="Modena"/>
    <s v="Italian-Ruled"/>
    <s v="22 May 1796"/>
  </r>
  <r>
    <x v="92"/>
    <s v="1518-1594"/>
    <x v="0"/>
    <s v="Bevilacqua Palace"/>
    <s v="Palace"/>
    <s v="Verona"/>
    <s v="Lombard-Venetia"/>
    <s v="Foreign-Ruled"/>
    <s v="18 May 1797"/>
  </r>
  <r>
    <x v="93"/>
    <s v="1485-1576"/>
    <x v="0"/>
    <s v="Santa Maria delle Grazie"/>
    <s v="Church"/>
    <s v="Milan"/>
    <s v="Lombard-Venetia"/>
    <s v="Foreign-Ruled"/>
    <s v="24 May 1796"/>
  </r>
  <r>
    <x v="93"/>
    <s v="1485-1576"/>
    <x v="0"/>
    <s v="Gallery"/>
    <s v="Gallery"/>
    <s v="Modena"/>
    <s v="Modena"/>
    <s v="Italian-Ruled"/>
    <s v="22 May 1796"/>
  </r>
  <r>
    <x v="94"/>
    <s v="1582-1648"/>
    <x v="1"/>
    <s v="Braschi collection"/>
    <s v="Private Collection"/>
    <s v="Rome"/>
    <s v="Papal "/>
    <s v="Papal State"/>
    <n v="1798"/>
  </r>
  <r>
    <x v="94"/>
    <s v="1582-1648"/>
    <x v="1"/>
    <s v="Saint Louis les Francais"/>
    <s v="Church"/>
    <s v="Rome"/>
    <s v="Papal "/>
    <s v="Papal State"/>
    <n v="1802"/>
  </r>
  <r>
    <x v="95"/>
    <s v="Unknown"/>
    <x v="8"/>
    <s v="Saint Louis les Francais"/>
    <s v="Church"/>
    <s v="Rome"/>
    <s v="Papal "/>
    <s v="Papal State"/>
    <n v="1802"/>
  </r>
  <r>
    <x v="95"/>
    <s v="Unknown"/>
    <x v="8"/>
    <m/>
    <s v="Unknown"/>
    <s v="Turin"/>
    <s v="Piedmont"/>
    <s v="Italian-Ruled"/>
    <n v="1801"/>
  </r>
  <r>
    <x v="96"/>
    <s v="1563-1610"/>
    <x v="0"/>
    <s v="Saint Louis les Francais"/>
    <s v="Church"/>
    <s v="Rome"/>
    <s v="Papal "/>
    <s v="Papal State"/>
    <n v="1802"/>
  </r>
  <r>
    <x v="96"/>
    <s v="1563-1610"/>
    <x v="0"/>
    <s v="Saint Louis les Francais"/>
    <s v="Church"/>
    <s v="Rome"/>
    <s v="Papal "/>
    <s v="Papal State"/>
    <n v="1802"/>
  </r>
  <r>
    <x v="97"/>
    <s v="1349-1438"/>
    <x v="7"/>
    <s v="Convent of St Sylvester (deleted)"/>
    <s v="Church"/>
    <s v="Pisa"/>
    <s v="Tuscany"/>
    <s v="Italian-Ruled"/>
    <n v="1811"/>
  </r>
  <r>
    <x v="98"/>
    <s v="1590-1650"/>
    <x v="3"/>
    <s v="Saint Louis les Francais"/>
    <s v="Church"/>
    <s v="Rome"/>
    <s v="Papal "/>
    <s v="Papal State"/>
    <n v="1802"/>
  </r>
  <r>
    <x v="99"/>
    <s v="1512-1574"/>
    <x v="0"/>
    <s v="Saint Louis les Francais"/>
    <s v="Church"/>
    <s v="Rome"/>
    <s v="Papal "/>
    <s v="Papal State"/>
    <n v="1802"/>
  </r>
  <r>
    <x v="99"/>
    <s v="1512-1574"/>
    <x v="0"/>
    <s v="Saint Louis les Francais"/>
    <s v="Church"/>
    <s v="Rome"/>
    <s v="Papal "/>
    <s v="Papal State"/>
    <n v="1802"/>
  </r>
  <r>
    <x v="99"/>
    <s v="1512-1574"/>
    <x v="0"/>
    <s v="Santa Maria Novella (deleted)"/>
    <s v="Church"/>
    <s v="Arezzo"/>
    <s v="Tuscany"/>
    <s v="Italian-Ruled"/>
    <s v="Feb 1813"/>
  </r>
  <r>
    <x v="100"/>
    <s v="Unknown"/>
    <x v="8"/>
    <s v="Saint Louis les Francais"/>
    <s v="Church"/>
    <s v="Rome"/>
    <s v="Papal "/>
    <s v="Papal State"/>
    <n v="1802"/>
  </r>
  <r>
    <x v="100"/>
    <s v="Unknown"/>
    <x v="8"/>
    <s v="Saint Louis les Francais"/>
    <s v="Church"/>
    <s v="Rome"/>
    <s v="Papal "/>
    <s v="Papal State"/>
    <n v="1802"/>
  </r>
  <r>
    <x v="100"/>
    <s v="Unknown"/>
    <x v="8"/>
    <s v="Saint Louis les Francais"/>
    <s v="Church"/>
    <s v="Rome"/>
    <s v="Papal "/>
    <s v="Papal State"/>
    <n v="1802"/>
  </r>
  <r>
    <x v="101"/>
    <s v="1528-1588"/>
    <x v="0"/>
    <m/>
    <s v="Unknown"/>
    <s v="Fano"/>
    <s v="Papal "/>
    <s v="Papal State"/>
    <n v="1797"/>
  </r>
  <r>
    <x v="101"/>
    <s v="1528-1588"/>
    <x v="0"/>
    <s v="Pitti Palace"/>
    <s v="Palace"/>
    <s v="Florence"/>
    <s v="Tuscany"/>
    <s v="Italian-Ruled"/>
    <s v="Mar/Apr 1799"/>
  </r>
  <r>
    <x v="101"/>
    <s v="1528-1588"/>
    <x v="0"/>
    <s v="Cathedral"/>
    <s v="Church"/>
    <s v="Mantova"/>
    <s v="Lombard-Venetia"/>
    <s v="Foreign-Ruled"/>
    <s v="24 Feb 1797"/>
  </r>
  <r>
    <x v="101"/>
    <s v="1528-1588"/>
    <x v="0"/>
    <m/>
    <s v="Unknown"/>
    <s v="Parma"/>
    <s v="Parma"/>
    <s v="Italian-Ruled"/>
    <s v="May 1796"/>
  </r>
  <r>
    <x v="101"/>
    <s v="1528-1588"/>
    <x v="0"/>
    <s v="Doge Palace"/>
    <s v="Palace"/>
    <s v="Venice"/>
    <s v="Lombard-Venetia"/>
    <s v="Foreign-Ruled"/>
    <s v="11 Sept 1797"/>
  </r>
  <r>
    <x v="101"/>
    <s v="1528-1588"/>
    <x v="0"/>
    <s v="Doge Palace"/>
    <s v="Palace"/>
    <s v="Venice"/>
    <s v="Lombard-Venetia"/>
    <s v="Foreign-Ruled"/>
    <s v="11 Sept 1797"/>
  </r>
  <r>
    <x v="101"/>
    <s v="1528-1588"/>
    <x v="0"/>
    <s v="Benedictine Refectory of San Giorgio Maggiore"/>
    <s v="Church"/>
    <s v="Venice"/>
    <s v="Lombard-Venetia"/>
    <s v="Foreign-Ruled"/>
    <s v="11 Sept 1797"/>
  </r>
  <r>
    <x v="101"/>
    <s v="1528-1588"/>
    <x v="0"/>
    <s v="Bevilacqua Palace"/>
    <s v="Palace"/>
    <s v="Verona"/>
    <s v="Lombard-Venetia"/>
    <s v="Foreign-Ruled"/>
    <s v="18 May 1797"/>
  </r>
  <r>
    <x v="101"/>
    <s v="1528-1588"/>
    <x v="0"/>
    <s v="Bevilacqua Palace"/>
    <s v="Palace"/>
    <s v="Verona"/>
    <s v="Lombard-Venetia"/>
    <s v="Foreign-Ruled"/>
    <s v="18 May 1797"/>
  </r>
  <r>
    <x v="101"/>
    <s v="1528-1588"/>
    <x v="0"/>
    <s v="St George"/>
    <s v="Church"/>
    <s v="Verona"/>
    <s v="Lombard-Venetia"/>
    <s v="Foreign-Ruled"/>
    <s v="18 May 179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5">
  <r>
    <s v="No/Lost"/>
    <x v="0"/>
    <n v="1815"/>
  </r>
  <r>
    <s v="No"/>
    <x v="1"/>
    <n v="1811"/>
  </r>
  <r>
    <s v="No"/>
    <x v="2"/>
    <n v="1811"/>
  </r>
  <r>
    <s v="No/Lost"/>
    <x v="3"/>
    <s v="Lost"/>
  </r>
  <r>
    <s v="No/Lost"/>
    <x v="0"/>
    <n v="1811"/>
  </r>
  <r>
    <s v="No"/>
    <x v="0"/>
    <n v="1798"/>
  </r>
  <r>
    <s v="No"/>
    <x v="4"/>
    <n v="1811"/>
  </r>
  <r>
    <s v="No"/>
    <x v="5"/>
    <s v="1802-1815"/>
  </r>
  <r>
    <s v="No"/>
    <x v="0"/>
    <n v="1814"/>
  </r>
  <r>
    <s v="No"/>
    <x v="0"/>
    <n v="1814"/>
  </r>
  <r>
    <s v="No"/>
    <x v="0"/>
    <s v="27 July 1798"/>
  </r>
  <r>
    <s v="No"/>
    <x v="0"/>
    <s v="27 July 1798"/>
  </r>
  <r>
    <s v="No"/>
    <x v="6"/>
    <n v="1806"/>
  </r>
  <r>
    <s v="No"/>
    <x v="6"/>
    <n v="1806"/>
  </r>
  <r>
    <s v="No"/>
    <x v="7"/>
    <n v="1811"/>
  </r>
  <r>
    <s v="No"/>
    <x v="8"/>
    <n v="1801"/>
  </r>
  <r>
    <s v="No"/>
    <x v="0"/>
    <n v="1798"/>
  </r>
  <r>
    <s v="No"/>
    <x v="8"/>
    <n v="1801"/>
  </r>
  <r>
    <s v="No"/>
    <x v="0"/>
    <n v="1863"/>
  </r>
  <r>
    <s v="No"/>
    <x v="4"/>
    <n v="1801"/>
  </r>
  <r>
    <s v="No"/>
    <x v="0"/>
    <s v="Aug 1812"/>
  </r>
  <r>
    <s v="No"/>
    <x v="0"/>
    <s v="June 1812"/>
  </r>
  <r>
    <s v="Lost"/>
    <x v="3"/>
    <m/>
  </r>
  <r>
    <s v="Lost"/>
    <x v="3"/>
    <m/>
  </r>
  <r>
    <s v="No"/>
    <x v="0"/>
    <s v="1803-04"/>
  </r>
  <r>
    <s v="No"/>
    <x v="9"/>
    <n v="1872"/>
  </r>
  <r>
    <s v="No"/>
    <x v="0"/>
    <s v="Aug 1812"/>
  </r>
  <r>
    <s v="No"/>
    <x v="0"/>
    <s v="Feb 1814"/>
  </r>
  <r>
    <s v="No"/>
    <x v="10"/>
    <s v="after the Empire"/>
  </r>
  <r>
    <s v="Lost"/>
    <x v="3"/>
    <m/>
  </r>
  <r>
    <s v="No/Lost"/>
    <x v="11"/>
    <n v="1811"/>
  </r>
  <r>
    <s v="No"/>
    <x v="12"/>
    <n v="1801"/>
  </r>
  <r>
    <s v="No"/>
    <x v="0"/>
    <n v="1798"/>
  </r>
  <r>
    <s v="Lost"/>
    <x v="3"/>
    <m/>
  </r>
  <r>
    <s v="No"/>
    <x v="10"/>
    <n v="1896"/>
  </r>
  <r>
    <s v="No"/>
    <x v="0"/>
    <s v="31 July 1797"/>
  </r>
  <r>
    <s v="No"/>
    <x v="0"/>
    <s v="27 July 1798"/>
  </r>
  <r>
    <s v="No"/>
    <x v="0"/>
    <s v="31 July 1797"/>
  </r>
  <r>
    <s v="No"/>
    <x v="13"/>
    <s v="Apr 1802"/>
  </r>
  <r>
    <s v="No"/>
    <x v="14"/>
    <n v="1801"/>
  </r>
  <r>
    <s v="No/Lost"/>
    <x v="0"/>
    <n v="1813"/>
  </r>
  <r>
    <s v="No"/>
    <x v="15"/>
    <n v="1872"/>
  </r>
  <r>
    <s v="No"/>
    <x v="0"/>
    <n v="1813"/>
  </r>
  <r>
    <s v="No"/>
    <x v="0"/>
    <s v="Aug 1812"/>
  </r>
  <r>
    <s v="No"/>
    <x v="0"/>
    <s v="19 July 1799"/>
  </r>
  <r>
    <s v="No/Lost"/>
    <x v="0"/>
    <n v="1813"/>
  </r>
  <r>
    <s v="No"/>
    <x v="0"/>
    <s v="19 July 1799"/>
  </r>
  <r>
    <s v="No"/>
    <x v="0"/>
    <s v="31 July 1797"/>
  </r>
  <r>
    <s v="No"/>
    <x v="0"/>
    <s v="Aug 1812"/>
  </r>
  <r>
    <s v="No"/>
    <x v="16"/>
    <n v="1801"/>
  </r>
  <r>
    <s v="No"/>
    <x v="16"/>
    <n v="1801"/>
  </r>
  <r>
    <s v="No"/>
    <x v="0"/>
    <s v="Aug 1812"/>
  </r>
  <r>
    <s v="No"/>
    <x v="0"/>
    <s v="Feb 1814"/>
  </r>
  <r>
    <s v="No"/>
    <x v="0"/>
    <s v="Feb 1814"/>
  </r>
  <r>
    <s v="No"/>
    <x v="17"/>
    <n v="1895"/>
  </r>
  <r>
    <s v="No"/>
    <x v="18"/>
    <n v="1872"/>
  </r>
  <r>
    <s v="No"/>
    <x v="0"/>
    <s v="Aug 1812"/>
  </r>
  <r>
    <s v="No"/>
    <x v="0"/>
    <s v="Feb 1814"/>
  </r>
  <r>
    <s v="No"/>
    <x v="0"/>
    <n v="1815"/>
  </r>
  <r>
    <s v="No"/>
    <x v="0"/>
    <s v="Aug 1812"/>
  </r>
  <r>
    <s v="No/Lost"/>
    <x v="0"/>
    <s v="27 July 1798"/>
  </r>
  <r>
    <s v="No"/>
    <x v="19"/>
    <n v="1801"/>
  </r>
  <r>
    <s v="No"/>
    <x v="0"/>
    <n v="1813"/>
  </r>
  <r>
    <s v="No/Lost"/>
    <x v="0"/>
    <s v="8 Nov 1796"/>
  </r>
  <r>
    <s v="No"/>
    <x v="0"/>
    <s v="June 1812"/>
  </r>
  <r>
    <s v="No"/>
    <x v="0"/>
    <s v="31 July 1797"/>
  </r>
  <r>
    <s v="No"/>
    <x v="20"/>
    <n v="1875"/>
  </r>
  <r>
    <s v="No"/>
    <x v="21"/>
    <n v="1811"/>
  </r>
  <r>
    <s v="No/Lost"/>
    <x v="4"/>
    <n v="1811"/>
  </r>
  <r>
    <s v="No"/>
    <x v="0"/>
    <s v="19 July 1799"/>
  </r>
  <r>
    <s v="No/Lost"/>
    <x v="0"/>
    <s v="31 July 1797"/>
  </r>
  <r>
    <s v="No"/>
    <x v="0"/>
    <n v="1813"/>
  </r>
  <r>
    <s v="No"/>
    <x v="7"/>
    <n v="1811"/>
  </r>
  <r>
    <s v="No/ Destroyed"/>
    <x v="12"/>
    <n v="1801"/>
  </r>
  <r>
    <s v="No"/>
    <x v="21"/>
    <n v="1805"/>
  </r>
  <r>
    <s v="No"/>
    <x v="22"/>
    <s v="1811/1880"/>
  </r>
  <r>
    <s v="No"/>
    <x v="4"/>
    <n v="1801"/>
  </r>
  <r>
    <s v="No/Lost"/>
    <x v="0"/>
    <n v="1797"/>
  </r>
  <r>
    <s v="No"/>
    <x v="0"/>
    <n v="1797"/>
  </r>
  <r>
    <s v="No/ Destroyed"/>
    <x v="23"/>
    <n v="1801"/>
  </r>
  <r>
    <s v="No"/>
    <x v="19"/>
    <n v="1801"/>
  </r>
  <r>
    <s v="No/Lost"/>
    <x v="13"/>
    <s v="18 Apr 1802"/>
  </r>
  <r>
    <s v="No"/>
    <x v="0"/>
    <s v="31 July 1797"/>
  </r>
  <r>
    <s v="No"/>
    <x v="21"/>
    <n v="1811"/>
  </r>
  <r>
    <s v="No"/>
    <x v="14"/>
    <n v="1801"/>
  </r>
  <r>
    <s v="No"/>
    <x v="24"/>
    <n v="1895"/>
  </r>
  <r>
    <s v="No"/>
    <x v="10"/>
    <n v="1810"/>
  </r>
  <r>
    <s v="No"/>
    <x v="25"/>
    <n v="1801"/>
  </r>
  <r>
    <s v="No/Lost"/>
    <x v="26"/>
    <n v="1876"/>
  </r>
  <r>
    <s v="No"/>
    <x v="20"/>
    <n v="1815"/>
  </r>
  <r>
    <s v="No/Lost"/>
    <x v="0"/>
    <s v="31 July 1797"/>
  </r>
  <r>
    <s v="No/Lost"/>
    <x v="27"/>
    <s v="Apr 1802"/>
  </r>
  <r>
    <s v="No"/>
    <x v="21"/>
    <n v="1803"/>
  </r>
  <r>
    <s v="No"/>
    <x v="28"/>
    <n v="1896"/>
  </r>
  <r>
    <s v="No"/>
    <x v="10"/>
    <n v="1896"/>
  </r>
  <r>
    <s v="No"/>
    <x v="29"/>
    <n v="1895"/>
  </r>
  <r>
    <s v="No"/>
    <x v="7"/>
    <n v="1801"/>
  </r>
  <r>
    <s v="No"/>
    <x v="21"/>
    <n v="1801"/>
  </r>
  <r>
    <s v="No"/>
    <x v="2"/>
    <n v="1801"/>
  </r>
  <r>
    <s v="No"/>
    <x v="2"/>
    <n v="1801"/>
  </r>
  <r>
    <s v="No/Lost"/>
    <x v="4"/>
    <n v="1811"/>
  </r>
  <r>
    <s v="No"/>
    <x v="30"/>
    <n v="1919"/>
  </r>
  <r>
    <s v="No"/>
    <x v="7"/>
    <n v="1811"/>
  </r>
  <r>
    <s v="No/Lost"/>
    <x v="0"/>
    <s v="Aug 1804"/>
  </r>
  <r>
    <s v="Lost"/>
    <x v="3"/>
    <m/>
  </r>
  <r>
    <s v="No"/>
    <x v="0"/>
    <s v="Jan 1814"/>
  </r>
  <r>
    <s v="No/Lost"/>
    <x v="31"/>
    <n v="1811"/>
  </r>
  <r>
    <s v="No"/>
    <x v="0"/>
    <s v="Feb 1812"/>
  </r>
  <r>
    <s v="No"/>
    <x v="0"/>
    <s v="28 July 1801"/>
  </r>
  <r>
    <s v="No"/>
    <x v="2"/>
    <n v="1876"/>
  </r>
  <r>
    <s v="No/Lost"/>
    <x v="0"/>
    <s v="post-1810"/>
  </r>
  <r>
    <s v="No"/>
    <x v="0"/>
    <n v="1814"/>
  </r>
  <r>
    <s v="No/Lost"/>
    <x v="0"/>
    <s v="Feb 1812"/>
  </r>
  <r>
    <s v="No"/>
    <x v="32"/>
    <n v="1811"/>
  </r>
  <r>
    <s v="No/Lost"/>
    <x v="33"/>
    <n v="1811"/>
  </r>
  <r>
    <s v="No"/>
    <x v="34"/>
    <n v="1811"/>
  </r>
  <r>
    <s v="No"/>
    <x v="0"/>
    <n v="1804"/>
  </r>
  <r>
    <s v="No"/>
    <x v="0"/>
    <n v="1813"/>
  </r>
  <r>
    <s v="No"/>
    <x v="35"/>
    <n v="1803"/>
  </r>
  <r>
    <s v="No"/>
    <x v="7"/>
    <n v="1811"/>
  </r>
  <r>
    <s v="No"/>
    <x v="36"/>
    <n v="1801"/>
  </r>
  <r>
    <s v="No"/>
    <x v="7"/>
    <n v="1811"/>
  </r>
  <r>
    <s v="No"/>
    <x v="19"/>
    <n v="1803"/>
  </r>
  <r>
    <s v="No"/>
    <x v="19"/>
    <n v="1803"/>
  </r>
  <r>
    <s v="No"/>
    <x v="19"/>
    <n v="1803"/>
  </r>
  <r>
    <s v="No"/>
    <x v="37"/>
    <n v="1801"/>
  </r>
  <r>
    <s v="No"/>
    <x v="37"/>
    <n v="1801"/>
  </r>
  <r>
    <s v="No"/>
    <x v="38"/>
    <n v="1811"/>
  </r>
  <r>
    <s v="No/Lost"/>
    <x v="23"/>
    <n v="1801"/>
  </r>
  <r>
    <s v="No"/>
    <x v="39"/>
    <n v="1801"/>
  </r>
  <r>
    <s v="No"/>
    <x v="0"/>
    <s v="27 July 1798"/>
  </r>
  <r>
    <s v="No/Lost"/>
    <x v="40"/>
    <n v="1811"/>
  </r>
  <r>
    <s v="No"/>
    <x v="21"/>
    <n v="1801"/>
  </r>
  <r>
    <s v="No/ Destroyed"/>
    <x v="23"/>
    <n v="1801"/>
  </r>
  <r>
    <s v="No"/>
    <x v="1"/>
    <n v="1811"/>
  </r>
  <r>
    <s v="No"/>
    <x v="7"/>
    <n v="1801"/>
  </r>
  <r>
    <s v="No"/>
    <x v="12"/>
    <n v="1801"/>
  </r>
  <r>
    <s v="No/Lost"/>
    <x v="0"/>
    <s v="1803-1804"/>
  </r>
  <r>
    <s v="No"/>
    <x v="0"/>
    <s v="Feb 1814"/>
  </r>
  <r>
    <s v="No"/>
    <x v="0"/>
    <s v="Feb 1814"/>
  </r>
  <r>
    <s v="No"/>
    <x v="0"/>
    <s v="Jan 1814"/>
  </r>
  <r>
    <s v="No/Lost"/>
    <x v="0"/>
    <s v="Jan 1814"/>
  </r>
  <r>
    <s v="No"/>
    <x v="0"/>
    <m/>
  </r>
  <r>
    <s v="No"/>
    <x v="0"/>
    <s v="Feb 1814"/>
  </r>
  <r>
    <s v="No"/>
    <x v="4"/>
    <n v="1811"/>
  </r>
  <r>
    <s v="No"/>
    <x v="41"/>
    <m/>
  </r>
  <r>
    <s v="No"/>
    <x v="38"/>
    <s v="Aug 1804"/>
  </r>
  <r>
    <s v="No/Lost"/>
    <x v="0"/>
    <n v="1811"/>
  </r>
  <r>
    <s v="No"/>
    <x v="0"/>
    <s v="Feb 1814"/>
  </r>
  <r>
    <s v="No"/>
    <x v="13"/>
    <s v="Apr 1802"/>
  </r>
  <r>
    <s v="No"/>
    <x v="0"/>
    <s v="Aug 1812"/>
  </r>
  <r>
    <s v="No"/>
    <x v="20"/>
    <m/>
  </r>
  <r>
    <s v="No/Lost"/>
    <x v="0"/>
    <s v="Jan 1814"/>
  </r>
  <r>
    <s v="No"/>
    <x v="0"/>
    <n v="1813"/>
  </r>
  <r>
    <s v="No"/>
    <x v="0"/>
    <s v="31 July 1797"/>
  </r>
  <r>
    <s v="Lost"/>
    <x v="3"/>
    <m/>
  </r>
  <r>
    <s v="No/Lost"/>
    <x v="0"/>
    <s v="1803 or 1804"/>
  </r>
  <r>
    <s v="No"/>
    <x v="6"/>
    <n v="1806"/>
  </r>
  <r>
    <s v="No/Lost"/>
    <x v="3"/>
    <s v="Lost"/>
  </r>
  <r>
    <s v="No"/>
    <x v="10"/>
    <n v="1874"/>
  </r>
  <r>
    <s v="No/Lost"/>
    <x v="0"/>
    <n v="1811"/>
  </r>
  <r>
    <s v="No/Lost"/>
    <x v="0"/>
    <s v="8 Nov 1796"/>
  </r>
  <r>
    <s v="No"/>
    <x v="0"/>
    <s v="31 July 1797"/>
  </r>
  <r>
    <s v="No/Lost"/>
    <x v="7"/>
    <n v="1801"/>
  </r>
  <r>
    <s v="Lost"/>
    <x v="3"/>
    <m/>
  </r>
  <r>
    <s v="No/Lost"/>
    <x v="3"/>
    <s v="Lost"/>
  </r>
  <r>
    <s v="No"/>
    <x v="42"/>
    <n v="1811"/>
  </r>
  <r>
    <s v="No"/>
    <x v="0"/>
    <s v="19 July 1799"/>
  </r>
  <r>
    <s v="No"/>
    <x v="0"/>
    <s v="Feb 1814"/>
  </r>
  <r>
    <s v="No"/>
    <x v="43"/>
    <n v="1851"/>
  </r>
  <r>
    <s v="No"/>
    <x v="44"/>
    <n v="1896"/>
  </r>
  <r>
    <s v="No"/>
    <x v="10"/>
    <n v="1896"/>
  </r>
  <r>
    <s v="No"/>
    <x v="31"/>
    <n v="1811"/>
  </r>
  <r>
    <s v="No"/>
    <x v="1"/>
    <n v="1811"/>
  </r>
  <r>
    <s v="No"/>
    <x v="30"/>
    <s v="?"/>
  </r>
  <r>
    <s v="No"/>
    <x v="1"/>
    <n v="1876"/>
  </r>
  <r>
    <s v="No"/>
    <x v="30"/>
    <n v="1919"/>
  </r>
  <r>
    <s v="No/Lost"/>
    <x v="5"/>
    <n v="1815"/>
  </r>
  <r>
    <s v="No"/>
    <x v="0"/>
    <s v="27 July 1798"/>
  </r>
  <r>
    <s v="No"/>
    <x v="0"/>
    <s v="31 July 1797"/>
  </r>
  <r>
    <s v="No"/>
    <x v="12"/>
    <n v="1803"/>
  </r>
  <r>
    <s v="No"/>
    <x v="12"/>
    <n v="1876"/>
  </r>
  <r>
    <s v="No"/>
    <x v="1"/>
    <n v="1811"/>
  </r>
  <r>
    <s v="No"/>
    <x v="10"/>
    <m/>
  </r>
  <r>
    <s v="No/Lost"/>
    <x v="0"/>
    <s v="28 July 1801"/>
  </r>
  <r>
    <s v="No"/>
    <x v="21"/>
    <n v="1811"/>
  </r>
  <r>
    <s v="No"/>
    <x v="33"/>
    <n v="1811"/>
  </r>
  <r>
    <s v="No"/>
    <x v="0"/>
    <n v="1813"/>
  </r>
  <r>
    <s v="No"/>
    <x v="10"/>
    <n v="1832"/>
  </r>
  <r>
    <s v="No"/>
    <x v="45"/>
    <n v="1876"/>
  </r>
  <r>
    <s v="No"/>
    <x v="2"/>
    <n v="1872"/>
  </r>
  <r>
    <s v="No"/>
    <x v="0"/>
    <s v="Feb 1814"/>
  </r>
  <r>
    <s v="No"/>
    <x v="10"/>
    <n v="1815"/>
  </r>
  <r>
    <s v="No/Lost"/>
    <x v="0"/>
    <s v="1803 or 1804"/>
  </r>
  <r>
    <s v="No"/>
    <x v="10"/>
    <n v="1815"/>
  </r>
  <r>
    <s v="No"/>
    <x v="2"/>
    <n v="1801"/>
  </r>
  <r>
    <s v="Lost"/>
    <x v="3"/>
    <m/>
  </r>
  <r>
    <s v="No"/>
    <x v="39"/>
    <n v="1801"/>
  </r>
  <r>
    <s v="No"/>
    <x v="19"/>
    <n v="1801"/>
  </r>
  <r>
    <s v="No"/>
    <x v="46"/>
    <s v="1810 / 1858"/>
  </r>
  <r>
    <s v="No"/>
    <x v="46"/>
    <s v="1810 / ?"/>
  </r>
  <r>
    <s v="No"/>
    <x v="0"/>
    <s v="27 July 1798"/>
  </r>
  <r>
    <s v="No"/>
    <x v="0"/>
    <s v="27 July 1798"/>
  </r>
  <r>
    <s v="No"/>
    <x v="0"/>
    <n v="1798"/>
  </r>
  <r>
    <s v="No"/>
    <x v="19"/>
    <n v="180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04">
  <r>
    <x v="0"/>
    <s v="16th century"/>
    <s v="16th Century"/>
    <s v="Saint Louis les Francais"/>
    <s v="Church"/>
    <s v="Rome"/>
  </r>
  <r>
    <x v="1"/>
    <s v="1578-1660"/>
    <s v="16-17th Century"/>
    <s v="Oratory Madonna del Piombo"/>
    <s v="Church"/>
    <s v="Bologna"/>
  </r>
  <r>
    <x v="1"/>
    <s v="1578-1660"/>
    <s v="16-17th Century"/>
    <s v="Madonna di Galliera"/>
    <s v="Church"/>
    <s v="Bologna"/>
  </r>
  <r>
    <x v="1"/>
    <s v="1578-1660"/>
    <s v="16-17th Century"/>
    <s v="Capucines Church"/>
    <s v="Church"/>
    <s v="Bologna"/>
  </r>
  <r>
    <x v="1"/>
    <s v="1578-1660"/>
    <s v="16-17th Century"/>
    <s v="Madonna di Galliera"/>
    <s v="Church"/>
    <s v="Bologna"/>
  </r>
  <r>
    <x v="1"/>
    <s v="1578-1660"/>
    <s v="16-17th Century"/>
    <s v="Madonna di Galliera"/>
    <s v="Church"/>
    <s v="Bologna"/>
  </r>
  <r>
    <x v="1"/>
    <s v="1578-1660"/>
    <s v="16-17th Century"/>
    <s v="Pitti Palace"/>
    <s v="Palace"/>
    <s v="Florence"/>
  </r>
  <r>
    <x v="1"/>
    <s v="1578-1660"/>
    <s v="16-17th Century"/>
    <s v="Pitti Palace"/>
    <s v="Palace"/>
    <s v="Florence"/>
  </r>
  <r>
    <x v="1"/>
    <s v="1578-1660"/>
    <s v="16-17th Century"/>
    <s v="Braschi collection"/>
    <s v="Private Collection"/>
    <s v="Rome"/>
  </r>
  <r>
    <x v="1"/>
    <s v="1578-1660"/>
    <s v="16-17th Century"/>
    <s v="Gallery"/>
    <s v="Gallery"/>
    <s v="Turin"/>
  </r>
  <r>
    <x v="1"/>
    <s v="1578-1660"/>
    <s v="16-17th Century"/>
    <s v="Gallery"/>
    <s v="Gallery"/>
    <s v="Turin"/>
  </r>
  <r>
    <x v="1"/>
    <s v="1578-1660"/>
    <s v="16-17th Century"/>
    <s v="Gallery"/>
    <s v="Gallery"/>
    <s v="Turin"/>
  </r>
  <r>
    <x v="1"/>
    <s v="1578-1660"/>
    <s v="16-17th Century"/>
    <s v="Gallery"/>
    <s v="Gallery"/>
    <s v="Turin"/>
  </r>
  <r>
    <x v="1"/>
    <s v="1578-1660"/>
    <s v="16-17th Century"/>
    <s v="Gallery"/>
    <s v="Gallery"/>
    <s v="Turin"/>
  </r>
  <r>
    <x v="1"/>
    <s v="1578-1660"/>
    <s v="16-17th Century"/>
    <s v="Gallery"/>
    <s v="Gallery"/>
    <s v="Turin"/>
  </r>
  <r>
    <x v="2"/>
    <s v="1474-1515"/>
    <s v="15th Century"/>
    <s v="Santa Trinita (deleted)"/>
    <s v="Church"/>
    <s v="Florence"/>
  </r>
  <r>
    <x v="3"/>
    <s v="1480-1553"/>
    <s v="16th Century"/>
    <s v="St. Francis"/>
    <s v="Church"/>
    <s v="Perugia"/>
  </r>
  <r>
    <x v="4"/>
    <s v="1510-1583"/>
    <s v="16th Century"/>
    <s v="St. Francis (deleted)"/>
    <s v="Church"/>
    <s v="Perugia"/>
  </r>
  <r>
    <x v="5"/>
    <s v="1521-1593"/>
    <s v="16th Century"/>
    <s v="Benedictine Church of St. Alexander (deleted)"/>
    <s v="Church"/>
    <s v="Parma"/>
  </r>
  <r>
    <x v="6"/>
    <s v="1577-1621"/>
    <s v="16-17th Century"/>
    <s v="Pitti Palace"/>
    <s v="Palace"/>
    <s v="Florence"/>
  </r>
  <r>
    <x v="6"/>
    <s v="1577-1621"/>
    <s v="16-17th Century"/>
    <s v="Pitti Palace"/>
    <s v="Palace"/>
    <s v="Florence"/>
  </r>
  <r>
    <x v="7"/>
    <s v="1430-1502"/>
    <s v="15th Century"/>
    <s v="San Niccolo (deleted)"/>
    <s v="Church"/>
    <s v="Foligno"/>
  </r>
  <r>
    <x v="8"/>
    <s v="1486-1530"/>
    <s v="15-16th Century"/>
    <s v="Pitti Palace"/>
    <s v="Palace"/>
    <s v="Florence"/>
  </r>
  <r>
    <x v="8"/>
    <s v="1486-1530"/>
    <s v="15-16th Century"/>
    <s v="Pitti Palace"/>
    <s v="Palace"/>
    <s v="Florence"/>
  </r>
  <r>
    <x v="8"/>
    <s v="1486-1530"/>
    <s v="15-16th Century"/>
    <s v="Pitti Palace"/>
    <s v="Palace"/>
    <s v="Florence"/>
  </r>
  <r>
    <x v="9"/>
    <s v="1431-1506"/>
    <s v="15th Century"/>
    <s v="Santa Maria della Vittoria"/>
    <s v="Church"/>
    <s v="Mantova"/>
  </r>
  <r>
    <x v="9"/>
    <s v="1431-1506"/>
    <s v="15th Century"/>
    <s v="Saint Zenon"/>
    <s v="Church"/>
    <s v="Verona"/>
  </r>
  <r>
    <x v="9"/>
    <s v="1431-1506"/>
    <s v="15th Century"/>
    <s v="Saint Zenon"/>
    <s v="Church"/>
    <s v="Verona"/>
  </r>
  <r>
    <x v="9"/>
    <s v="1431-1506"/>
    <s v="15th Century"/>
    <s v="Saint Zenon"/>
    <s v="Church"/>
    <s v="Verona"/>
  </r>
  <r>
    <x v="9"/>
    <s v="1431-1506"/>
    <s v="15th Century"/>
    <s v="Saint Zenon"/>
    <s v="Church"/>
    <s v="Verona"/>
  </r>
  <r>
    <x v="9"/>
    <s v="1431-1506"/>
    <s v="15th Century"/>
    <s v="Saint Zenon"/>
    <s v="Church"/>
    <s v="Verona"/>
  </r>
  <r>
    <x v="9"/>
    <s v="1431-1506"/>
    <s v="15th Century"/>
    <s v="Saint Zenon"/>
    <s v="Church"/>
    <s v="Verona"/>
  </r>
  <r>
    <x v="10"/>
    <s v="1599-1661"/>
    <s v="17th Century"/>
    <s v="Gallery"/>
    <s v="Gallery"/>
    <s v="Modena"/>
  </r>
  <r>
    <x v="10"/>
    <s v="1599-1661"/>
    <s v="17th Century"/>
    <s v="Camaldules of Saint Romuald"/>
    <s v="Church"/>
    <s v="Rome"/>
  </r>
  <r>
    <x v="10"/>
    <s v="1599-1661"/>
    <s v="17th Century"/>
    <s v="Vatican"/>
    <s v="Church"/>
    <s v="Vatican"/>
  </r>
  <r>
    <x v="11"/>
    <s v="1581-1647"/>
    <s v="16-17th Century"/>
    <s v="Eglise des Carmes-Chausses (deleted)"/>
    <s v="Church"/>
    <s v="Parma"/>
  </r>
  <r>
    <x v="11"/>
    <s v="1581-1647"/>
    <s v="16-17th Century"/>
    <s v="Capucines Church"/>
    <s v="Church"/>
    <s v="Parma"/>
  </r>
  <r>
    <x v="11"/>
    <s v="1581-1647"/>
    <s v="16-17th Century"/>
    <m/>
    <s v="Unknown"/>
    <s v="Parma"/>
  </r>
  <r>
    <x v="12"/>
    <s v="1528-1612"/>
    <s v="16th Century"/>
    <s v="Pitti Palace"/>
    <s v="Palace"/>
    <s v="Florence"/>
  </r>
  <r>
    <x v="12"/>
    <s v="1528-1612"/>
    <s v="16th Century"/>
    <s v="Pitti Palace"/>
    <s v="Palace"/>
    <s v="Florence"/>
  </r>
  <r>
    <x v="12"/>
    <s v="1528-1612"/>
    <s v="16th Century"/>
    <s v="Pontifical Palace"/>
    <s v="Palace"/>
    <s v="Loreto"/>
  </r>
  <r>
    <x v="12"/>
    <s v="1528-1612"/>
    <s v="16th Century"/>
    <s v="Gallery"/>
    <s v="Gallery"/>
    <s v="Modena"/>
  </r>
  <r>
    <x v="12"/>
    <s v="1528-1612"/>
    <s v="16th Century"/>
    <s v="Cathedral"/>
    <s v="Church"/>
    <s v="Perugia"/>
  </r>
  <r>
    <x v="12"/>
    <s v="1528-1612"/>
    <s v="16th Century"/>
    <s v="St Augustin"/>
    <s v="Church"/>
    <s v="Perugia"/>
  </r>
  <r>
    <x v="12"/>
    <s v="1528-1612"/>
    <s v="16th Century"/>
    <s v="Cathedral"/>
    <s v="Church"/>
    <s v="Pesaro"/>
  </r>
  <r>
    <x v="12"/>
    <s v="1528-1612"/>
    <s v="16th Century"/>
    <s v="Oratory of the Confraternity of Holy Name"/>
    <s v="Church"/>
    <s v="Pesaro"/>
  </r>
  <r>
    <x v="12"/>
    <s v="1528-1612"/>
    <s v="16th Century"/>
    <s v="Oratory of the Confraternity of Holy Name"/>
    <s v="Church"/>
    <s v="Pesaro"/>
  </r>
  <r>
    <x v="12"/>
    <s v="1528-1612"/>
    <s v="16th Century"/>
    <s v="St. Francis"/>
    <s v="Church"/>
    <s v="Pesaro"/>
  </r>
  <r>
    <x v="13"/>
    <s v="1660-1680"/>
    <s v="17th Century"/>
    <s v="San Savli (deleted)"/>
    <s v="Church"/>
    <s v="Florence"/>
  </r>
  <r>
    <x v="14"/>
    <s v="1486-1549"/>
    <s v="15-16th Century"/>
    <s v="Church of Christ and Mary (deleted)"/>
    <s v="Church"/>
    <s v="Genoa"/>
  </r>
  <r>
    <x v="15"/>
    <s v="1430-1516"/>
    <s v="15th Century"/>
    <s v="St Francis"/>
    <s v="Church"/>
    <s v="Pesaro"/>
  </r>
  <r>
    <x v="15"/>
    <s v="1430-1516"/>
    <s v="15th Century"/>
    <s v="St Zachary"/>
    <s v="Church"/>
    <s v="Venice"/>
  </r>
  <r>
    <x v="16"/>
    <s v="1447-1510"/>
    <s v="15th Century"/>
    <s v="Church of the Augustines of San Quintino (deleted)"/>
    <s v="Church"/>
    <s v="Parma"/>
  </r>
  <r>
    <x v="17"/>
    <s v="1467-1516"/>
    <s v="15th Century"/>
    <s v="Brera Museum"/>
    <s v="Museum"/>
    <s v="Milan"/>
  </r>
  <r>
    <x v="18"/>
    <s v="1487-1553"/>
    <s v="15-16th Century"/>
    <s v="Pitti Palace"/>
    <s v="Palace"/>
    <s v="Florence"/>
  </r>
  <r>
    <x v="18"/>
    <s v="1487-1553"/>
    <s v="15-16th Century"/>
    <s v="Pitti Palace"/>
    <s v="Palace"/>
    <s v="Florence"/>
  </r>
  <r>
    <x v="18"/>
    <s v="1487-1553"/>
    <s v="15-16th Century"/>
    <s v="St Louis of the French"/>
    <s v="Church"/>
    <s v="Rome"/>
  </r>
  <r>
    <x v="19"/>
    <s v="1500-1571"/>
    <s v="16th Century"/>
    <s v="Pitti Palace"/>
    <s v="Palace"/>
    <s v="Florence"/>
  </r>
  <r>
    <x v="19"/>
    <s v="1500-1571"/>
    <s v="16th Century"/>
    <s v="Hotel of the school of San Marco"/>
    <s v="Church"/>
    <s v="Venice"/>
  </r>
  <r>
    <x v="20"/>
    <s v="1495-1527"/>
    <s v="16th Century"/>
    <s v="Capucines Convent (deleted)"/>
    <s v="Church"/>
    <s v="Parma"/>
  </r>
  <r>
    <x v="21"/>
    <s v="1445-1510"/>
    <s v="15th Century"/>
    <s v="Church (deleted convent)"/>
    <s v="Church"/>
    <s v="Florence"/>
  </r>
  <r>
    <x v="22"/>
    <s v="1465-1530"/>
    <s v="15-16th Century"/>
    <s v="Couvent des Moines-Reformes (deleted)"/>
    <s v="Church"/>
    <s v="Todi"/>
  </r>
  <r>
    <x v="23"/>
    <s v="1443-1520"/>
    <s v="15th Century"/>
    <s v="San Giacomo (deleted)"/>
    <s v="Church"/>
    <s v="Savona"/>
  </r>
  <r>
    <x v="24"/>
    <s v="1503-1572"/>
    <s v="16th Century"/>
    <s v="Church of the Holy Spirit"/>
    <s v="Church"/>
    <s v="Florence"/>
  </r>
  <r>
    <x v="25"/>
    <s v="1475-1564"/>
    <s v="15-16th Century"/>
    <s v="Pitti Palace"/>
    <s v="Palace"/>
    <s v="Florence"/>
  </r>
  <r>
    <x v="26"/>
    <s v="1656-1727"/>
    <s v="17th Century"/>
    <s v="Gallery"/>
    <s v="Gallery"/>
    <s v="Modena"/>
  </r>
  <r>
    <x v="27"/>
    <s v="1598-1674"/>
    <s v="17th Century"/>
    <s v="Ambrosian Library"/>
    <s v="Other"/>
    <s v="Milan"/>
  </r>
  <r>
    <x v="28"/>
    <s v="1527-1585"/>
    <s v="16th Century"/>
    <s v="Church of Christ and Mary (deleted)"/>
    <s v="Church"/>
    <s v="Genoa"/>
  </r>
  <r>
    <x v="29"/>
    <s v="1571-1610"/>
    <s v="16th Century"/>
    <m/>
    <s v="Unknown"/>
    <s v="Livorno"/>
  </r>
  <r>
    <x v="29"/>
    <s v="1571-1610"/>
    <s v="16th Century"/>
    <s v="Gallery"/>
    <s v="Gallery"/>
    <s v="Modena"/>
  </r>
  <r>
    <x v="29"/>
    <s v="1571-1610"/>
    <s v="16th Century"/>
    <s v="Chiesa Nuova (des Philippins)"/>
    <s v="Church"/>
    <s v="Rome"/>
  </r>
  <r>
    <x v="30"/>
    <s v="1455-1525"/>
    <s v="15th Century"/>
    <s v="Brera Museum"/>
    <s v="Museum"/>
    <s v="Milan"/>
  </r>
  <r>
    <x v="31"/>
    <s v="1557-1602"/>
    <s v="16th Century"/>
    <s v="Chartreuse"/>
    <s v="Church"/>
    <s v="Bologna"/>
  </r>
  <r>
    <x v="31"/>
    <s v="1557-1602"/>
    <s v="16th Century"/>
    <s v="San Salvatore"/>
    <s v="Church"/>
    <s v="Bologna"/>
  </r>
  <r>
    <x v="31"/>
    <s v="1557-1602"/>
    <s v="16th Century"/>
    <s v="St Paul Convent"/>
    <s v="Church"/>
    <s v="Parma"/>
  </r>
  <r>
    <x v="32"/>
    <s v="1560-1609"/>
    <s v="16th Century"/>
    <s v="Corpus Domini Church"/>
    <s v="Church"/>
    <s v="Bologna"/>
  </r>
  <r>
    <x v="32"/>
    <s v="1560-1609"/>
    <s v="16th Century"/>
    <s v="Madonna di Galliera"/>
    <s v="Church"/>
    <s v="Bologna"/>
  </r>
  <r>
    <x v="32"/>
    <s v="1560-1609"/>
    <s v="16th Century"/>
    <s v="Pitti Palace"/>
    <s v="Palace"/>
    <s v="Florence"/>
  </r>
  <r>
    <x v="32"/>
    <s v="1560-1609"/>
    <s v="16th Century"/>
    <s v="Pontifical Palace"/>
    <s v="Palace"/>
    <s v="Loreto"/>
  </r>
  <r>
    <x v="32"/>
    <s v="1560-1609"/>
    <s v="16th Century"/>
    <s v="Gallery"/>
    <s v="Gallery"/>
    <s v="Modena"/>
  </r>
  <r>
    <x v="32"/>
    <s v="1560-1609"/>
    <s v="16th Century"/>
    <s v="Gallery"/>
    <s v="Gallery"/>
    <s v="Modena"/>
  </r>
  <r>
    <x v="32"/>
    <s v="1560-1609"/>
    <s v="16th Century"/>
    <s v="Gallery"/>
    <s v="Gallery"/>
    <s v="Modena"/>
  </r>
  <r>
    <x v="32"/>
    <s v="1560-1609"/>
    <s v="16th Century"/>
    <s v="Gallery"/>
    <s v="Gallery"/>
    <s v="Modena"/>
  </r>
  <r>
    <x v="32"/>
    <s v="1560-1609"/>
    <s v="16th Century"/>
    <s v="Gallery"/>
    <s v="Gallery"/>
    <s v="Modena"/>
  </r>
  <r>
    <x v="32"/>
    <s v="1560-1609"/>
    <s v="16th Century"/>
    <s v="Capucines Church"/>
    <s v="Church"/>
    <s v="Parma"/>
  </r>
  <r>
    <x v="32"/>
    <s v="1560-1609"/>
    <s v="16th Century"/>
    <s v="St Francis at Ripa"/>
    <s v="Church"/>
    <s v="Rome"/>
  </r>
  <r>
    <x v="33"/>
    <s v="1555-1619"/>
    <s v="16th Century"/>
    <s v="Santa Maria della Pieta"/>
    <s v="Church"/>
    <s v="Bologna"/>
  </r>
  <r>
    <x v="33"/>
    <s v="1555-1619"/>
    <s v="16th Century"/>
    <s v="St Dominic"/>
    <s v="Church"/>
    <s v="Bologna"/>
  </r>
  <r>
    <x v="33"/>
    <s v="1555-1619"/>
    <s v="16th Century"/>
    <s v="Capucines Church"/>
    <s v="Church"/>
    <s v="Cento"/>
  </r>
  <r>
    <x v="33"/>
    <s v="1555-1619"/>
    <s v="16th Century"/>
    <s v="Gallery"/>
    <s v="Gallery"/>
    <s v="Modena"/>
  </r>
  <r>
    <x v="33"/>
    <s v="1555-1619"/>
    <s v="16th Century"/>
    <s v="Gallery"/>
    <s v="Gallery"/>
    <s v="Modena"/>
  </r>
  <r>
    <x v="33"/>
    <s v="1555-1619"/>
    <s v="16th Century"/>
    <s v="Cathedral"/>
    <s v="Church"/>
    <s v="Piacenza"/>
  </r>
  <r>
    <x v="33"/>
    <s v="1555-1619"/>
    <s v="16th Century"/>
    <s v="Cathedral"/>
    <s v="Church"/>
    <s v="Piacenza"/>
  </r>
  <r>
    <x v="34"/>
    <s v="1423-1457"/>
    <s v="15th Century"/>
    <s v="St Francis (deleted)"/>
    <s v="Church"/>
    <s v="Levanto"/>
  </r>
  <r>
    <x v="34"/>
    <s v="1423-1457"/>
    <s v="15th Century"/>
    <s v="Campo-Santa (from a deleted convent)"/>
    <s v="Church"/>
    <s v="Pisa"/>
  </r>
  <r>
    <x v="34"/>
    <s v="1423-1457"/>
    <s v="15th Century"/>
    <s v="Church (deleted convent)"/>
    <s v="Church"/>
    <s v="Florence"/>
  </r>
  <r>
    <x v="35"/>
    <s v="1625-1659"/>
    <s v="17th Century"/>
    <s v="St Philip (from a deleted convent)"/>
    <s v="Church"/>
    <s v="Genoa"/>
  </r>
  <r>
    <x v="36"/>
    <s v="1552-1626"/>
    <s v="16th Century"/>
    <s v="Gallery"/>
    <s v="Gallery"/>
    <s v="Modena"/>
  </r>
  <r>
    <x v="37"/>
    <s v="1577-1660"/>
    <s v="16-17th Century"/>
    <s v="Santa Maria della Pieta"/>
    <s v="Church"/>
    <s v="Bologna"/>
  </r>
  <r>
    <x v="38"/>
    <s v="1240-1303"/>
    <s v="13th Century"/>
    <s v="St Francis (deleted)"/>
    <s v="Church"/>
    <s v="Pisa"/>
  </r>
  <r>
    <x v="39"/>
    <s v="1549-1604"/>
    <s v="16th Century"/>
    <s v="Doge Palace"/>
    <s v="Palace"/>
    <s v="Venice"/>
  </r>
  <r>
    <x v="40"/>
    <s v="1494-1534"/>
    <s v="16th Century"/>
    <s v="Academy of Fine Arts"/>
    <s v="Academy"/>
    <s v="Parma"/>
  </r>
  <r>
    <x v="40"/>
    <s v="1494-1534"/>
    <s v="16th Century"/>
    <s v="Pitti Palace"/>
    <s v="Palace"/>
    <s v="Florence"/>
  </r>
  <r>
    <x v="40"/>
    <s v="1494-1534"/>
    <s v="16th Century"/>
    <m/>
    <s v="Unknown"/>
    <s v="Parma"/>
  </r>
  <r>
    <x v="40"/>
    <s v="1494-1534"/>
    <s v="16th Century"/>
    <m/>
    <s v="Unknown"/>
    <s v="Parma"/>
  </r>
  <r>
    <x v="40"/>
    <s v="1494-1534"/>
    <s v="16th Century"/>
    <m/>
    <s v="Unknown"/>
    <s v="Parma"/>
  </r>
  <r>
    <x v="41"/>
    <s v="1459-1537"/>
    <s v="15-16th Century"/>
    <s v="Santa Maria Maddalena dei Pazzi (deleted)"/>
    <s v="Church"/>
    <s v="Florence"/>
  </r>
  <r>
    <x v="42"/>
    <s v="1616-1686"/>
    <s v="17th Century"/>
    <s v="Pitti Palace"/>
    <s v="Palace"/>
    <s v="Florence"/>
  </r>
  <r>
    <x v="42"/>
    <s v="1616-1686"/>
    <s v="17th Century"/>
    <s v="Pitti Palace"/>
    <s v="Palace"/>
    <s v="Florence"/>
  </r>
  <r>
    <x v="42"/>
    <s v="1616-1686"/>
    <s v="17th Century"/>
    <s v="Albani collection"/>
    <s v="Private Collection"/>
    <s v="Rome"/>
  </r>
  <r>
    <x v="43"/>
    <s v="1581-1641"/>
    <s v="16-17th Century"/>
    <s v="Chiesa delle religiose di Sant'Agnesa"/>
    <s v="Church"/>
    <s v="Bologna"/>
  </r>
  <r>
    <x v="43"/>
    <s v="1581-1641"/>
    <s v="16-17th Century"/>
    <s v="San Giovanni in Monte"/>
    <s v="Church"/>
    <s v="Bologna"/>
  </r>
  <r>
    <x v="43"/>
    <s v="1581-1641"/>
    <s v="16-17th Century"/>
    <s v="Saint Jerome de la Charite"/>
    <s v="Church"/>
    <s v="Rome"/>
  </r>
  <r>
    <x v="44"/>
    <s v="1490-1542"/>
    <s v="16th Century"/>
    <s v="Gallery"/>
    <s v="Gallery"/>
    <s v="Modena"/>
  </r>
  <r>
    <x v="45"/>
    <s v="1489-1526"/>
    <s v="15-16th Century"/>
    <s v="St Francis (deleted)"/>
    <s v="Church"/>
    <s v="Chiavari"/>
  </r>
  <r>
    <x v="45"/>
    <s v="1489-1526"/>
    <s v="15-16th Century"/>
    <s v="Braschi collection"/>
    <s v="Private Collection"/>
    <s v="Rome"/>
  </r>
  <r>
    <x v="46"/>
    <s v="1470-1546"/>
    <s v="15-16th Century"/>
    <s v="Santa Maria delle Grazie"/>
    <s v="Church"/>
    <s v="Milan"/>
  </r>
  <r>
    <x v="47"/>
    <s v="1575-1640"/>
    <s v="16-17th Century"/>
    <s v="San Quintino"/>
    <s v="Church"/>
    <s v="Parma"/>
  </r>
  <r>
    <x v="48"/>
    <s v="1395-1455"/>
    <s v="14th-15th Century"/>
    <s v="St Dominic"/>
    <s v="Church"/>
    <s v="Fiesole"/>
  </r>
  <r>
    <x v="48"/>
    <s v="1395-1455"/>
    <s v="14th-15th Century"/>
    <s v="St Dominic"/>
    <s v="Church"/>
    <s v="Perugia"/>
  </r>
  <r>
    <x v="49"/>
    <s v="1472-1517"/>
    <s v="15th Century"/>
    <s v="Pitti Palace"/>
    <s v="Palace"/>
    <s v="Florence"/>
  </r>
  <r>
    <x v="49"/>
    <s v="1472-1517"/>
    <s v="15th Century"/>
    <s v="Pitti Palace"/>
    <s v="Palace"/>
    <s v="Florence"/>
  </r>
  <r>
    <x v="49"/>
    <s v="1472-1517"/>
    <s v="15th Century"/>
    <m/>
    <s v="Unknown"/>
    <s v="Milan"/>
  </r>
  <r>
    <x v="49"/>
    <s v="1472-1517"/>
    <s v="15th Century"/>
    <m/>
    <s v="Unknown"/>
    <s v="Milan"/>
  </r>
  <r>
    <x v="50"/>
    <s v="1406-1469"/>
    <s v="15th Century"/>
    <m/>
    <s v="Unknown"/>
    <s v="Prato"/>
  </r>
  <r>
    <x v="50"/>
    <s v="1406-1469"/>
    <s v="15th Century"/>
    <s v="Santa Spirito"/>
    <s v="Church"/>
    <s v="Florence"/>
  </r>
  <r>
    <x v="51"/>
    <s v="1300-1366"/>
    <s v="14th Century"/>
    <s v="Sainte-Marie-des-Anges"/>
    <s v="Church"/>
    <s v="Florence"/>
  </r>
  <r>
    <x v="52"/>
    <s v="1481-1559"/>
    <s v="16th Century"/>
    <s v="Madonna di Galliera"/>
    <s v="Church"/>
    <s v="Bologna"/>
  </r>
  <r>
    <x v="52"/>
    <s v="1481-1559"/>
    <s v="16th Century"/>
    <s v="Gallery"/>
    <s v="Gallery"/>
    <s v="Modena"/>
  </r>
  <r>
    <x v="52"/>
    <s v="1481-1559"/>
    <s v="16th Century"/>
    <s v="Gallery"/>
    <s v="Gallery"/>
    <s v="Turin"/>
  </r>
  <r>
    <x v="52"/>
    <s v="1481-1559"/>
    <s v="16th Century"/>
    <s v="Capitolino"/>
    <s v="Museum"/>
    <s v="Rome"/>
  </r>
  <r>
    <x v="53"/>
    <s v="1637-1688"/>
    <s v="17th Century"/>
    <s v="Seminary"/>
    <s v="Church"/>
    <s v="Cento"/>
  </r>
  <r>
    <x v="53"/>
    <s v="1637-1688"/>
    <s v="17th Century"/>
    <s v="Gallery"/>
    <s v="Gallery"/>
    <s v="Modena"/>
  </r>
  <r>
    <x v="54"/>
    <s v="1360-1427"/>
    <s v="14th Century"/>
    <s v="Santa Trinita (deleted)"/>
    <s v="Church"/>
    <s v="Florence"/>
  </r>
  <r>
    <x v="55"/>
    <s v="1458-1497"/>
    <s v="15th Century"/>
    <s v="Santo-Spirito"/>
    <s v="Church"/>
    <s v="Florence"/>
  </r>
  <r>
    <x v="56"/>
    <s v="1449-1494"/>
    <s v="15th Century"/>
    <s v="Saint Louis les Francais"/>
    <s v="Church"/>
    <s v="Rome"/>
  </r>
  <r>
    <x v="56"/>
    <s v="1449-1494"/>
    <s v="15th Century"/>
    <s v="Santa Maria Maddalena dei Pazzi"/>
    <s v="Church"/>
    <s v="Florence"/>
  </r>
  <r>
    <x v="57"/>
    <s v="1505-1575"/>
    <s v="16th Century"/>
    <s v="Cathedral"/>
    <s v="Church"/>
    <s v="Modena"/>
  </r>
  <r>
    <x v="58"/>
    <s v="1470-1510"/>
    <s v="15th Century"/>
    <s v="Pitti Palace"/>
    <s v="Palace"/>
    <s v="Florence"/>
  </r>
  <r>
    <x v="58"/>
    <s v="1470-1510"/>
    <s v="15th Century"/>
    <s v="Pitti Palace"/>
    <s v="Palace"/>
    <s v="Florence"/>
  </r>
  <r>
    <x v="58"/>
    <s v="1470-1510"/>
    <s v="15th Century"/>
    <s v="Ambrosian Library"/>
    <s v="Other"/>
    <s v="Milan"/>
  </r>
  <r>
    <x v="59"/>
    <s v="1266-1337"/>
    <s v="13th Century"/>
    <s v="Convent of San Francesco (deleted)"/>
    <s v="Church"/>
    <s v="Pisa"/>
  </r>
  <r>
    <x v="60"/>
    <s v="1592-1636"/>
    <s v="17th Century"/>
    <s v="Pitti Palace"/>
    <s v="Palace"/>
    <s v="Florence"/>
  </r>
  <r>
    <x v="61"/>
    <s v="1575-1655"/>
    <s v="16-17th Century"/>
    <s v="Madonna di Galliera"/>
    <s v="Church"/>
    <s v="Bologna"/>
  </r>
  <r>
    <x v="62"/>
    <s v="1610-1686"/>
    <s v="17th Century"/>
    <s v="St Francis (deleted)"/>
    <s v="Church"/>
    <s v="Spezia"/>
  </r>
  <r>
    <x v="63"/>
    <s v="1460-1517"/>
    <s v="15th Century"/>
    <s v="Cathedral"/>
    <s v="Church"/>
    <s v="Parma"/>
  </r>
  <r>
    <x v="63"/>
    <s v="1460-1517"/>
    <s v="15th Century"/>
    <s v="St Dominic (deleted)"/>
    <s v="Church"/>
    <s v="Parma"/>
  </r>
  <r>
    <x v="64"/>
    <s v="1554-1627"/>
    <s v="16th Century"/>
    <s v="S Francesco di Paulo (deleted)"/>
    <s v="Church"/>
    <s v="Genoa"/>
  </r>
  <r>
    <x v="65"/>
    <s v="17th century"/>
    <s v="17th Century"/>
    <s v="Gallery"/>
    <s v="Gallery"/>
    <s v="Modena"/>
  </r>
  <r>
    <x v="66"/>
    <s v="1530-1592"/>
    <s v="16th Century"/>
    <s v="Saint-Louis-des-Francais"/>
    <s v="Church"/>
    <s v="Rome"/>
  </r>
  <r>
    <x v="67"/>
    <s v="1499-1546"/>
    <s v="16th Century"/>
    <s v="Gallery"/>
    <s v="Gallery"/>
    <s v="Modena"/>
  </r>
  <r>
    <x v="67"/>
    <s v="1499-1546"/>
    <s v="16th Century"/>
    <s v="Gallery"/>
    <s v="Gallery"/>
    <s v="Modena"/>
  </r>
  <r>
    <x v="67"/>
    <s v="1499-1546"/>
    <s v="16th Century"/>
    <s v="Gallery"/>
    <s v="Gallery"/>
    <s v="Modena"/>
  </r>
  <r>
    <x v="67"/>
    <s v="1499-1546"/>
    <s v="16th Century"/>
    <s v="Pitti Palace"/>
    <s v="Palace"/>
    <s v="Florence"/>
  </r>
  <r>
    <x v="67"/>
    <s v="1499-1546"/>
    <s v="16th Century"/>
    <s v="Pitti Palace"/>
    <s v="Palace"/>
    <s v="Florence"/>
  </r>
  <r>
    <x v="67"/>
    <s v="1499-1546"/>
    <s v="16th Century"/>
    <s v="Pitti Palace"/>
    <s v="Palace"/>
    <s v="Florence"/>
  </r>
  <r>
    <x v="67"/>
    <s v="1499-1546"/>
    <s v="16th Century"/>
    <s v="Pitti Palace"/>
    <s v="Palace"/>
    <s v="Florence"/>
  </r>
  <r>
    <x v="67"/>
    <s v="1499-1546"/>
    <s v="16th Century"/>
    <s v="St Etienne"/>
    <s v="Church"/>
    <s v="Genoa"/>
  </r>
  <r>
    <x v="67"/>
    <s v="1499-1546"/>
    <s v="16th Century"/>
    <s v="Braschi collection"/>
    <s v="Private Collection"/>
    <s v="Rome"/>
  </r>
  <r>
    <x v="68"/>
    <s v="1699-1763"/>
    <s v="17th Century"/>
    <s v="Gallery"/>
    <s v="Gallery"/>
    <s v="Modena"/>
  </r>
  <r>
    <x v="69"/>
    <s v="1420-1497"/>
    <s v="15th Century"/>
    <s v="Dome"/>
    <s v="Church"/>
    <s v="Pisa"/>
  </r>
  <r>
    <x v="70"/>
    <s v="1591-1666"/>
    <s v="17th Century"/>
    <s v="Chartreuse"/>
    <s v="Church"/>
    <s v="Bologna"/>
  </r>
  <r>
    <x v="70"/>
    <s v="1591-1666"/>
    <s v="17th Century"/>
    <s v="Maitre-autel des religieuses de Jesus et Marie"/>
    <s v="Church"/>
    <s v="Bologna"/>
  </r>
  <r>
    <x v="70"/>
    <s v="1591-1666"/>
    <s v="17th Century"/>
    <s v="San Michele in Bosco"/>
    <s v="Church"/>
    <s v="Bologna"/>
  </r>
  <r>
    <x v="70"/>
    <s v="1591-1666"/>
    <s v="17th Century"/>
    <s v="St. Gregory"/>
    <s v="Church"/>
    <s v="Bologna"/>
  </r>
  <r>
    <x v="70"/>
    <s v="1591-1666"/>
    <s v="17th Century"/>
    <s v="Capucines Church"/>
    <s v="Church"/>
    <s v="Cento"/>
  </r>
  <r>
    <x v="70"/>
    <s v="1591-1666"/>
    <s v="17th Century"/>
    <s v="Cathedral"/>
    <s v="Church"/>
    <s v="Cento"/>
  </r>
  <r>
    <x v="70"/>
    <s v="1591-1666"/>
    <s v="17th Century"/>
    <s v="Church of the Holy Spirit"/>
    <s v="Church"/>
    <s v="Cento"/>
  </r>
  <r>
    <x v="70"/>
    <s v="1591-1666"/>
    <s v="17th Century"/>
    <s v="Church of the Rosary"/>
    <s v="Church"/>
    <s v="Cento"/>
  </r>
  <r>
    <x v="70"/>
    <s v="1591-1666"/>
    <s v="17th Century"/>
    <s v="Nom-de-Dieu"/>
    <s v="Church"/>
    <s v="Cento"/>
  </r>
  <r>
    <x v="70"/>
    <s v="1591-1666"/>
    <s v="17th Century"/>
    <s v="St. Augustine"/>
    <s v="Church"/>
    <s v="Cento"/>
  </r>
  <r>
    <x v="70"/>
    <s v="1591-1666"/>
    <s v="17th Century"/>
    <s v="St Peter"/>
    <s v="Church"/>
    <s v="Cento"/>
  </r>
  <r>
    <x v="70"/>
    <s v="1591-1666"/>
    <s v="17th Century"/>
    <s v="St Peter"/>
    <s v="Church"/>
    <s v="Cento"/>
  </r>
  <r>
    <x v="70"/>
    <s v="1591-1666"/>
    <s v="17th Century"/>
    <s v="St Peter"/>
    <s v="Church"/>
    <s v="Cento"/>
  </r>
  <r>
    <x v="70"/>
    <s v="1591-1666"/>
    <s v="17th Century"/>
    <s v="Ste Marie Magdalene"/>
    <s v="Church"/>
    <s v="Cento"/>
  </r>
  <r>
    <x v="70"/>
    <s v="1591-1666"/>
    <s v="17th Century"/>
    <m/>
    <s v="Unknown"/>
    <s v="Fano"/>
  </r>
  <r>
    <x v="70"/>
    <s v="1591-1666"/>
    <s v="17th Century"/>
    <s v="Capucines Church"/>
    <s v="Church"/>
    <s v="Parm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s v="Gallery"/>
    <s v="Gallery"/>
    <s v="Modena"/>
  </r>
  <r>
    <x v="70"/>
    <s v="1591-1666"/>
    <s v="17th Century"/>
    <m/>
    <s v="Unknown"/>
    <s v="Parma"/>
  </r>
  <r>
    <x v="70"/>
    <s v="1591-1666"/>
    <s v="17th Century"/>
    <s v="Monte-Cavallo"/>
    <s v="Church"/>
    <s v="Rome"/>
  </r>
  <r>
    <x v="70"/>
    <s v="1591-1666"/>
    <s v="17th Century"/>
    <s v="Vatican"/>
    <s v="Church"/>
    <s v="Rome"/>
  </r>
  <r>
    <x v="71"/>
    <s v="1575-1642"/>
    <s v="16-17th Century"/>
    <s v="Chiesa dei Mendicanti"/>
    <s v="Church"/>
    <s v="Bologna"/>
  </r>
  <r>
    <x v="71"/>
    <s v="1575-1642"/>
    <s v="16-17th Century"/>
    <s v="Chiesa dei Mendicanti"/>
    <s v="Church"/>
    <s v="Bologna"/>
  </r>
  <r>
    <x v="71"/>
    <s v="1575-1642"/>
    <s v="16-17th Century"/>
    <s v="San Salvatore"/>
    <s v="Church"/>
    <s v="Bologna"/>
  </r>
  <r>
    <x v="71"/>
    <s v="1575-1642"/>
    <s v="16-17th Century"/>
    <s v="St Dominic"/>
    <s v="Church"/>
    <s v="Bologna"/>
  </r>
  <r>
    <x v="71"/>
    <s v="1575-1642"/>
    <s v="16-17th Century"/>
    <s v="Saint Pierre des Philippins"/>
    <s v="Church"/>
    <s v="Fano"/>
  </r>
  <r>
    <x v="71"/>
    <s v="1575-1642"/>
    <s v="16-17th Century"/>
    <s v="Gallery"/>
    <s v="Gallery"/>
    <s v="Modena"/>
  </r>
  <r>
    <x v="71"/>
    <s v="1575-1642"/>
    <s v="16-17th Century"/>
    <s v="Gallery"/>
    <s v="Gallery"/>
    <s v="Modena"/>
  </r>
  <r>
    <x v="71"/>
    <s v="1575-1642"/>
    <s v="16-17th Century"/>
    <s v="Gallery"/>
    <s v="Gallery"/>
    <s v="Modena"/>
  </r>
  <r>
    <x v="71"/>
    <s v="1575-1642"/>
    <s v="16-17th Century"/>
    <s v="Gallery"/>
    <s v="Gallery"/>
    <s v="Modena"/>
  </r>
  <r>
    <x v="71"/>
    <s v="1575-1642"/>
    <s v="16-17th Century"/>
    <s v="Eglise des Philippins"/>
    <s v="Church"/>
    <s v="Perugia"/>
  </r>
  <r>
    <x v="71"/>
    <s v="1575-1642"/>
    <s v="16-17th Century"/>
    <s v="Gallery"/>
    <s v="Gallery"/>
    <s v="Turin"/>
  </r>
  <r>
    <x v="71"/>
    <s v="1575-1642"/>
    <s v="16-17th Century"/>
    <s v="Gallery"/>
    <s v="Gallery"/>
    <s v="Turin"/>
  </r>
  <r>
    <x v="71"/>
    <s v="1575-1642"/>
    <s v="16-17th Century"/>
    <s v="Gallery"/>
    <s v="Gallery"/>
    <s v="Turin"/>
  </r>
  <r>
    <x v="71"/>
    <s v="1575-1642"/>
    <s v="16-17th Century"/>
    <s v="Pitti Palace"/>
    <s v="Palace"/>
    <s v="Florence"/>
  </r>
  <r>
    <x v="71"/>
    <s v="1575-1642"/>
    <s v="16-17th Century"/>
    <s v="Cathedral"/>
    <s v="Church"/>
    <s v="Pesaro"/>
  </r>
  <r>
    <x v="71"/>
    <s v="1575-1642"/>
    <s v="16-17th Century"/>
    <s v="Cathedral"/>
    <s v="Church"/>
    <s v="Pesaro"/>
  </r>
  <r>
    <x v="71"/>
    <s v="1575-1642"/>
    <s v="16-17th Century"/>
    <s v="Capitolino"/>
    <s v="Museum"/>
    <s v="Rome"/>
  </r>
  <r>
    <x v="71"/>
    <s v="1575-1642"/>
    <s v="16-17th Century"/>
    <s v="Vatican"/>
    <s v="Church"/>
    <s v="Vatican"/>
  </r>
  <r>
    <x v="72"/>
    <s v="1562-1646"/>
    <s v="16-17th Century"/>
    <s v="Gallery"/>
    <s v="Gallery"/>
    <s v="Turin"/>
  </r>
  <r>
    <x v="73"/>
    <s v="1495-1575"/>
    <s v="16th Century"/>
    <s v="St Peter"/>
    <s v="Church"/>
    <s v="Cremona"/>
  </r>
  <r>
    <x v="73"/>
    <s v="1495-1575"/>
    <s v="16th Century"/>
    <m/>
    <s v="Unknown"/>
    <s v="Parma"/>
  </r>
  <r>
    <x v="74"/>
    <s v="1551-1640"/>
    <s v="16-17th Century"/>
    <s v="Church (deleted convent)"/>
    <s v="Church"/>
    <s v="Florence"/>
  </r>
  <r>
    <x v="75"/>
    <s v="1558-1623"/>
    <s v="16th Century"/>
    <s v="Eglise de la Charite"/>
    <s v="Church"/>
    <s v="Venice"/>
  </r>
  <r>
    <x v="76"/>
    <s v="1581-1647"/>
    <s v="16-17th Century"/>
    <s v="Ognissanti"/>
    <s v="Church"/>
    <s v="Parma"/>
  </r>
  <r>
    <x v="76"/>
    <s v="1581-1647"/>
    <s v="16-17th Century"/>
    <s v="Cathedral"/>
    <s v="Church"/>
    <s v="Parma"/>
  </r>
  <r>
    <x v="76"/>
    <s v="1581-1647"/>
    <s v="16-17th Century"/>
    <s v="Cathedral"/>
    <s v="Church"/>
    <s v="Parma"/>
  </r>
  <r>
    <x v="77"/>
    <s v="1444-1514"/>
    <s v="15th Century"/>
    <s v="Gallery"/>
    <s v="Gallery"/>
    <s v="Turin"/>
  </r>
  <r>
    <x v="78"/>
    <s v="1452-1519"/>
    <s v="15th Century"/>
    <s v="Ambrosian Library"/>
    <s v="Other"/>
    <s v="Milan"/>
  </r>
  <r>
    <x v="79"/>
    <s v="1480-1521"/>
    <s v="15-16th Century"/>
    <s v="Santa-Maria Nuova dei Servi (deleted)"/>
    <s v="Church"/>
    <s v="Perugia"/>
  </r>
  <r>
    <x v="80"/>
    <s v="1457-1504"/>
    <s v="15th Century"/>
    <s v="St Theodore (deleted)"/>
    <s v="Church"/>
    <s v="Genoa"/>
  </r>
  <r>
    <x v="81"/>
    <s v="1665-1747"/>
    <s v="17th Century"/>
    <s v="St Roch"/>
    <s v="Church"/>
    <s v="Parma"/>
  </r>
  <r>
    <x v="81"/>
    <s v="1665-1747"/>
    <s v="17th Century"/>
    <m/>
    <s v="Unknown"/>
    <s v="Parma"/>
  </r>
  <r>
    <x v="82"/>
    <s v="1559-1613"/>
    <s v="16th Century"/>
    <s v="Pitti Palace"/>
    <s v="Palace"/>
    <s v="Florence"/>
  </r>
  <r>
    <x v="83"/>
    <s v="1597-1646"/>
    <s v="17th Century"/>
    <s v="Gallery"/>
    <s v="Gallery"/>
    <s v="Modena"/>
  </r>
  <r>
    <x v="83"/>
    <s v="1597-1646"/>
    <s v="17th Century"/>
    <s v="Gallery"/>
    <s v="Gallery"/>
    <s v="Modena"/>
  </r>
  <r>
    <x v="84"/>
    <s v="1463-1518"/>
    <s v="15th Century"/>
    <s v="San Giacomo (deleted)"/>
    <s v="Church"/>
    <s v="Savona"/>
  </r>
  <r>
    <x v="85"/>
    <s v="1533-1577"/>
    <s v="16th Century"/>
    <s v="Gallery"/>
    <s v="Gallery"/>
    <s v="Turin"/>
  </r>
  <r>
    <x v="86"/>
    <s v="1465-1532"/>
    <s v="15-16th Century"/>
    <s v="Ambrosian Library"/>
    <s v="Other"/>
    <s v="Milan"/>
  </r>
  <r>
    <x v="86"/>
    <s v="1465-1532"/>
    <s v="15-16th Century"/>
    <s v="Ambrosian Library"/>
    <s v="Other"/>
    <s v="Milan"/>
  </r>
  <r>
    <x v="87"/>
    <s v="1418-1479"/>
    <s v="15th Century"/>
    <s v="Santa Croce (deleted)"/>
    <s v="Church"/>
    <s v="Close to Pisa"/>
  </r>
  <r>
    <x v="88"/>
    <s v="1572-1605"/>
    <s v="16th Century"/>
    <s v="Braschi collection"/>
    <s v="Private Collection"/>
    <s v="Rome"/>
  </r>
  <r>
    <x v="89"/>
    <s v="1470-1549"/>
    <s v="15-16th Century"/>
    <s v="Brera Museum"/>
    <s v="Museum"/>
    <s v="Milan"/>
  </r>
  <r>
    <x v="90"/>
    <s v="1453-1510"/>
    <s v="15th Century"/>
    <s v="Family Chapel of Sixtus IV"/>
    <s v="Church"/>
    <s v="Savona"/>
  </r>
  <r>
    <x v="90"/>
    <s v="1453-1510"/>
    <s v="15th Century"/>
    <s v="Eglise des Recollets (deleted)"/>
    <s v="Church"/>
    <s v="Savona"/>
  </r>
  <r>
    <x v="91"/>
    <s v="1476-1545"/>
    <s v="15-16th Century"/>
    <m/>
    <s v="Unknown"/>
    <s v="Parma"/>
  </r>
  <r>
    <x v="92"/>
    <s v="1480-1528"/>
    <s v="15-16th Century"/>
    <m/>
    <s v="Unknown"/>
    <s v="Parma"/>
  </r>
  <r>
    <x v="92"/>
    <s v="1480-1528"/>
    <s v="15-16th Century"/>
    <s v="St. Francis"/>
    <s v="Church"/>
    <s v="Parma"/>
  </r>
  <r>
    <x v="92"/>
    <s v="1480-1528"/>
    <s v="15-16th Century"/>
    <m/>
    <s v="Unknown"/>
    <s v="Parma"/>
  </r>
  <r>
    <x v="92"/>
    <s v="1480-1528"/>
    <s v="15-16th Century"/>
    <s v="Academy of Fine Arts"/>
    <s v="Academy"/>
    <s v="Parma"/>
  </r>
  <r>
    <x v="93"/>
    <s v="1491-1554"/>
    <s v="16th Century"/>
    <s v="Carmine Church"/>
    <s v="Church"/>
    <s v="Parma"/>
  </r>
  <r>
    <x v="93"/>
    <s v="1491-1554"/>
    <s v="16th Century"/>
    <s v="St Etienne"/>
    <s v="Church"/>
    <s v="Parma"/>
  </r>
  <r>
    <x v="93"/>
    <s v="1491-1554"/>
    <s v="16th Century"/>
    <m/>
    <s v="Unknown"/>
    <s v="Parma"/>
  </r>
  <r>
    <x v="94"/>
    <s v="1500-1555"/>
    <s v="16th Century"/>
    <s v="Brera Museum"/>
    <s v="Museum"/>
    <s v="Milan"/>
  </r>
  <r>
    <x v="94"/>
    <s v="1500-1555"/>
    <s v="16th Century"/>
    <s v="Brera Museum"/>
    <s v="Museum"/>
    <s v="Milan"/>
  </r>
  <r>
    <x v="95"/>
    <s v="1520-1578"/>
    <s v="16th Century"/>
    <s v="Pitti Palace"/>
    <s v="Palace"/>
    <s v="Florence"/>
  </r>
  <r>
    <x v="95"/>
    <s v="1520-1578"/>
    <s v="16th Century"/>
    <s v="Pitti Palace"/>
    <s v="Palace"/>
    <s v="Florence"/>
  </r>
  <r>
    <x v="96"/>
    <s v="1343-1368"/>
    <s v="14th Century"/>
    <s v="Chapel of Campo-Sarto"/>
    <s v="Church"/>
    <s v="Pisa"/>
  </r>
  <r>
    <x v="97"/>
    <s v="1511-1587"/>
    <s v="16th Century"/>
    <s v="St Michel"/>
    <s v="Church"/>
    <s v="Parma"/>
  </r>
  <r>
    <x v="98"/>
    <s v="1480-1528"/>
    <s v="15-16th Century"/>
    <s v="St Peter"/>
    <s v="Church"/>
    <s v="Cremona"/>
  </r>
  <r>
    <x v="99"/>
    <s v="1581-1651"/>
    <s v="16-17th Century"/>
    <s v="Gallery"/>
    <s v="Gallery"/>
    <s v="Turin"/>
  </r>
  <r>
    <x v="99"/>
    <s v="1581-1651"/>
    <s v="16-17th Century"/>
    <s v="Capucines Church"/>
    <s v="Church"/>
    <s v="Parma"/>
  </r>
  <r>
    <x v="100"/>
    <s v="1503-1540"/>
    <s v="16th Century"/>
    <s v="Ste Margaret"/>
    <s v="Church"/>
    <s v="Bologna"/>
  </r>
  <r>
    <x v="100"/>
    <s v="1503-1540"/>
    <s v="16th Century"/>
    <s v="Pitti Palace"/>
    <s v="Palace"/>
    <s v="Florence"/>
  </r>
  <r>
    <x v="101"/>
    <s v="1446-1523"/>
    <s v="15th Century"/>
    <s v="San Giovanni in Monte"/>
    <s v="Church"/>
    <s v="Bologna"/>
  </r>
  <r>
    <x v="101"/>
    <s v="1446-1523"/>
    <s v="15th Century"/>
    <s v="St Augustin"/>
    <s v="Church"/>
    <s v="Cremona"/>
  </r>
  <r>
    <x v="101"/>
    <s v="1446-1523"/>
    <s v="15th Century"/>
    <s v="Eglise de la Misericorde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t Peter"/>
    <s v="Church"/>
    <s v="Perugia"/>
  </r>
  <r>
    <x v="101"/>
    <s v="1446-1523"/>
    <s v="15th Century"/>
    <s v="San Francesco"/>
    <s v="Church"/>
    <s v="Perugia"/>
  </r>
  <r>
    <x v="101"/>
    <s v="1446-1523"/>
    <s v="15th Century"/>
    <s v="Cathedral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St Augustin"/>
    <s v="Church"/>
    <s v="Perugia"/>
  </r>
  <r>
    <x v="101"/>
    <s v="1446-1523"/>
    <s v="15th Century"/>
    <s v="Communal Chapel of the Palce"/>
    <s v="Church"/>
    <s v="Perugia"/>
  </r>
  <r>
    <x v="101"/>
    <s v="1446-1523"/>
    <s v="15th Century"/>
    <s v="Pitti Palace"/>
    <s v="Palace"/>
    <s v="Florence"/>
  </r>
  <r>
    <x v="101"/>
    <s v="1446-1523"/>
    <s v="15th Century"/>
    <s v="Saint Louis les Francais"/>
    <s v="Church"/>
    <s v="Rome"/>
  </r>
  <r>
    <x v="102"/>
    <s v="1422-1457"/>
    <s v="15th Century"/>
    <m/>
    <s v="Unknown"/>
    <s v="Florence"/>
  </r>
  <r>
    <x v="103"/>
    <s v="1462-1521"/>
    <s v="15-16th Century"/>
    <s v="San Girolamo e San Francesco sulla Costa (deleted)"/>
    <s v="Church"/>
    <s v="Florence"/>
  </r>
  <r>
    <x v="104"/>
    <s v="1454-1513"/>
    <s v="15th Century"/>
    <s v="Franciscan church of Montesanto (deleted)"/>
    <s v="Church"/>
    <s v="Todi"/>
  </r>
  <r>
    <x v="104"/>
    <s v="1454-1513"/>
    <s v="15th Century"/>
    <s v="Franciscan church of Montesanto (deleted)"/>
    <s v="Church"/>
    <s v="Todi"/>
  </r>
  <r>
    <x v="104"/>
    <s v="1454-1513"/>
    <s v="15th Century"/>
    <s v="St Francis"/>
    <s v="Church"/>
    <s v="Perugia"/>
  </r>
  <r>
    <x v="105"/>
    <s v="1395-1455"/>
    <s v="14th-15th Century"/>
    <s v="St Francis (deleted)"/>
    <s v="Church"/>
    <s v="Perugia"/>
  </r>
  <r>
    <x v="106"/>
    <s v="1510-1592"/>
    <s v="16th Century"/>
    <m/>
    <s v="Unknown"/>
    <s v="Florence"/>
  </r>
  <r>
    <x v="107"/>
    <s v="1494-1557"/>
    <s v="16th Century"/>
    <s v="Church of the religious to Ste Anne (deleted)"/>
    <s v="Church"/>
    <s v="Florence"/>
  </r>
  <r>
    <x v="108"/>
    <s v="1484-1539"/>
    <s v="15-16th Century"/>
    <s v="Madonna dell'Orto"/>
    <s v="Church"/>
    <s v="Venice"/>
  </r>
  <r>
    <x v="109"/>
    <s v="1560-1620"/>
    <s v="16th Century"/>
    <s v="St Celse"/>
    <s v="Church"/>
    <s v="Milan"/>
  </r>
  <r>
    <x v="109"/>
    <s v="1560-1620"/>
    <s v="16th Century"/>
    <s v="Gallery"/>
    <s v="Gallery"/>
    <s v="Modena"/>
  </r>
  <r>
    <x v="109"/>
    <s v="1560-1620"/>
    <s v="16th Century"/>
    <s v="Madonna della Steccata"/>
    <s v="Church"/>
    <s v="Parma"/>
  </r>
  <r>
    <x v="110"/>
    <s v="1450-1517"/>
    <s v="15th Century"/>
    <s v="St John the Evangelist"/>
    <s v="Church"/>
    <s v="Parma"/>
  </r>
  <r>
    <x v="111"/>
    <s v="1483-1520"/>
    <s v="15-16th Century"/>
    <s v="San Giovanni in Monte"/>
    <s v="Church"/>
    <s v="Bologna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Pitti Palace"/>
    <s v="Palace"/>
    <s v="Florence"/>
  </r>
  <r>
    <x v="111"/>
    <s v="1483-1520"/>
    <s v="15-16th Century"/>
    <s v="Chiesa delle religiose di Santa Anna"/>
    <s v="Church"/>
    <s v="Foligno"/>
  </r>
  <r>
    <x v="111"/>
    <s v="1483-1520"/>
    <s v="15-16th Century"/>
    <s v="St Paul"/>
    <s v="Church"/>
    <s v="Parma"/>
  </r>
  <r>
    <x v="111"/>
    <s v="1483-1520"/>
    <s v="15-16th Century"/>
    <s v="Monteluce church"/>
    <s v="Church"/>
    <s v="Perugia"/>
  </r>
  <r>
    <x v="111"/>
    <s v="1483-1520"/>
    <s v="15-16th Century"/>
    <s v="San Francesco"/>
    <s v="Church"/>
    <s v="Perugia"/>
  </r>
  <r>
    <x v="111"/>
    <s v="1483-1520"/>
    <s v="15-16th Century"/>
    <s v="San Francesco"/>
    <s v="Church"/>
    <s v="Perugia"/>
  </r>
  <r>
    <x v="111"/>
    <s v="1483-1520"/>
    <s v="15-16th Century"/>
    <s v="San Francesco"/>
    <s v="Church"/>
    <s v="Perugia"/>
  </r>
  <r>
    <x v="111"/>
    <s v="1483-1520"/>
    <s v="15-16th Century"/>
    <s v="Braschi collection"/>
    <s v="Private Collection"/>
    <s v="Rome"/>
  </r>
  <r>
    <x v="111"/>
    <s v="1483-1520"/>
    <s v="15-16th Century"/>
    <s v="San Pietro di Montorio"/>
    <s v="Church"/>
    <s v="Rome"/>
  </r>
  <r>
    <x v="112"/>
    <s v="1660-1734"/>
    <s v="17th Century"/>
    <m/>
    <s v="Unknown"/>
    <s v="Parma"/>
  </r>
  <r>
    <x v="112"/>
    <s v="1660-1734"/>
    <s v="17th Century"/>
    <m/>
    <s v="Unknown"/>
    <s v="Parma"/>
  </r>
  <r>
    <x v="113"/>
    <s v="1482-1557"/>
    <s v="16th Century"/>
    <s v="Religious convent of Ripoli (deleted)"/>
    <s v="Church"/>
    <s v="Close to Florence"/>
  </r>
  <r>
    <x v="114"/>
    <s v="1490-1557"/>
    <s v="16th Century"/>
    <s v="Chiesa dei Ereminati"/>
    <s v="Church"/>
    <s v="Parma"/>
  </r>
  <r>
    <x v="115"/>
    <s v="1615-1673"/>
    <s v="17th Century"/>
    <s v="Eglise de la Victoire"/>
    <s v="Church"/>
    <s v="Milan"/>
  </r>
  <r>
    <x v="115"/>
    <s v="1615-1673"/>
    <s v="17th Century"/>
    <s v="San Giovanni alle Case Rotte"/>
    <s v="Church"/>
    <s v="Milan"/>
  </r>
  <r>
    <x v="115"/>
    <s v="1615-1673"/>
    <s v="17th Century"/>
    <s v="Pitti Palace"/>
    <s v="Palace"/>
    <s v="Florence"/>
  </r>
  <r>
    <x v="115"/>
    <s v="1615-1673"/>
    <s v="17th Century"/>
    <s v="Pitti Palace"/>
    <s v="Palace"/>
    <s v="Florence"/>
  </r>
  <r>
    <x v="115"/>
    <s v="1615-1673"/>
    <s v="17th Century"/>
    <s v="Pitti Palace"/>
    <s v="Palace"/>
    <s v="Florence"/>
  </r>
  <r>
    <x v="116"/>
    <s v="1439-1507"/>
    <s v="15th Century"/>
    <s v="Santa Maria dei Pazzi (deleted)"/>
    <s v="Church"/>
    <s v="Florence"/>
  </r>
  <r>
    <x v="117"/>
    <s v="1578-1651"/>
    <s v="16-17th Century"/>
    <s v="X. Fabre"/>
    <s v="Church"/>
    <s v="Florence"/>
  </r>
  <r>
    <x v="118"/>
    <s v="1496-1541"/>
    <s v="16th Century"/>
    <s v="San Agostino (deleted)"/>
    <s v="Church"/>
    <s v="Perugia"/>
  </r>
  <r>
    <x v="119"/>
    <s v="1485-1528"/>
    <s v="15-16th Century"/>
    <s v="San Ugo (deleted)"/>
    <s v="Church"/>
    <s v="Genoa"/>
  </r>
  <r>
    <x v="120"/>
    <s v="1578-1615"/>
    <s v="16-17th Century"/>
    <s v="Academy of Fine Arts"/>
    <s v="Academy"/>
    <s v="Parma"/>
  </r>
  <r>
    <x v="121"/>
    <s v="16th century"/>
    <s v="16th Century"/>
    <s v="Madonna di Galliera"/>
    <s v="Church"/>
    <s v="Bologna"/>
  </r>
  <r>
    <x v="122"/>
    <s v="Unknown"/>
    <s v="Unknown"/>
    <s v="St Dominic"/>
    <s v="Church"/>
    <s v="Perugia"/>
  </r>
  <r>
    <x v="122"/>
    <s v="Unknown"/>
    <s v="Unknown"/>
    <s v="Saint Louis les Francais"/>
    <s v="Church"/>
    <s v="Rome"/>
  </r>
  <r>
    <x v="122"/>
    <s v="Unknown"/>
    <s v="Unknown"/>
    <s v="Saint Louis les Francais"/>
    <s v="Church"/>
    <s v="Rome"/>
  </r>
  <r>
    <x v="123"/>
    <s v="16-17th century"/>
    <s v="16-17th Century"/>
    <s v="Gallery"/>
    <s v="Gallery"/>
    <s v="Modena"/>
  </r>
  <r>
    <x v="124"/>
    <s v="14-15th century"/>
    <s v="15th Century"/>
    <s v="San Domenico"/>
    <s v="Church"/>
    <s v="Cremona"/>
  </r>
  <r>
    <x v="124"/>
    <s v="14-15th century"/>
    <s v="15th Century"/>
    <s v="Capucines Church"/>
    <s v="Church"/>
    <s v="Savona"/>
  </r>
  <r>
    <x v="125"/>
    <s v="17th century"/>
    <s v="17th Century"/>
    <s v="Madonna di Galliera"/>
    <s v="Church"/>
    <s v="Bologna"/>
  </r>
  <r>
    <x v="126"/>
    <s v="17th century"/>
    <s v="17th Century"/>
    <s v="Madonna di Galliera"/>
    <s v="Church"/>
    <s v="Bologna"/>
  </r>
  <r>
    <x v="127"/>
    <s v="16th century"/>
    <s v="16th Century"/>
    <s v="Dominican Church"/>
    <s v="Church"/>
    <s v="Cremona"/>
  </r>
  <r>
    <x v="127"/>
    <s v="16th century"/>
    <s v="16th Century"/>
    <s v="Gallery"/>
    <s v="Gallery"/>
    <s v="Modena"/>
  </r>
  <r>
    <x v="128"/>
    <s v="16th century"/>
    <s v="16th Century"/>
    <s v="Pitti Palace"/>
    <s v="Palace"/>
    <s v="Florence"/>
  </r>
  <r>
    <x v="128"/>
    <s v="16th century"/>
    <s v="16th Century"/>
    <s v="St Peter"/>
    <s v="Church"/>
    <s v="Perugia"/>
  </r>
  <r>
    <x v="129"/>
    <s v="16th century"/>
    <s v="16th Century"/>
    <s v="Saint Louis les Francais"/>
    <s v="Church"/>
    <s v="Rome"/>
  </r>
  <r>
    <x v="129"/>
    <s v="16th century"/>
    <s v="16th Century"/>
    <s v="Albani collection"/>
    <s v="Private Collection"/>
    <s v="Rome"/>
  </r>
  <r>
    <x v="130"/>
    <s v="1485-1547"/>
    <s v="15-16th Century"/>
    <s v="Pitti Palace"/>
    <s v="Palace"/>
    <s v="Florence"/>
  </r>
  <r>
    <x v="131"/>
    <s v="1285-1344"/>
    <s v="13-14th Century"/>
    <s v="Convent dell'Annunziata (deleted)"/>
    <s v="Church"/>
    <s v="Florence"/>
  </r>
  <r>
    <x v="132"/>
    <s v="1477-1549"/>
    <s v="15-16th Century"/>
    <s v="Dome"/>
    <s v="Church"/>
    <s v="Pisa"/>
  </r>
  <r>
    <x v="133"/>
    <s v="1576-1622"/>
    <s v="16-17th Century"/>
    <s v="Gallery"/>
    <s v="Gallery"/>
    <s v="Modena"/>
  </r>
  <r>
    <x v="133"/>
    <s v="1576-1622"/>
    <s v="16-17th Century"/>
    <s v="Gallery"/>
    <s v="Gallery"/>
    <s v="Modena"/>
  </r>
  <r>
    <x v="133"/>
    <s v="1576-1622"/>
    <s v="16-17th Century"/>
    <s v="Gallery"/>
    <s v="Gallery"/>
    <s v="Modena"/>
  </r>
  <r>
    <x v="133"/>
    <s v="1576-1622"/>
    <s v="16-17th Century"/>
    <s v="Gallery"/>
    <s v="Gallery"/>
    <s v="Modena"/>
  </r>
  <r>
    <x v="134"/>
    <s v="1581-1644"/>
    <s v="16-17th Century"/>
    <s v="Dominican Church"/>
    <s v="Church"/>
    <s v="Cremona"/>
  </r>
  <r>
    <x v="134"/>
    <s v="1581-1644"/>
    <s v="16-17th Century"/>
    <s v="Braschi collection"/>
    <s v="Private Collection"/>
    <s v="Rome"/>
  </r>
  <r>
    <x v="134"/>
    <s v="1581-1644"/>
    <s v="16-17th Century"/>
    <s v="Tribunal"/>
    <s v="Church"/>
    <s v="Genoa"/>
  </r>
  <r>
    <x v="135"/>
    <s v="1363-1422"/>
    <s v="14th Century"/>
    <s v="San Paolo all'Orto (deleted)"/>
    <s v="Church"/>
    <s v="Pisa"/>
  </r>
  <r>
    <x v="136"/>
    <s v="1577-1668"/>
    <s v="16-17th Century"/>
    <s v="Chiesa dei Mendicanti"/>
    <s v="Church"/>
    <s v="Bologna"/>
  </r>
  <r>
    <x v="136"/>
    <s v="1577-1668"/>
    <s v="16-17th Century"/>
    <s v="Gallery"/>
    <s v="Gallery"/>
    <s v="Modena"/>
  </r>
  <r>
    <x v="136"/>
    <s v="1577-1668"/>
    <s v="16-17th Century"/>
    <s v="Bell'Aria Castle"/>
    <s v="Palace"/>
    <s v="Modena"/>
  </r>
  <r>
    <x v="137"/>
    <s v="1518-1594"/>
    <s v="16th Century"/>
    <s v="Madonna dell'Orto"/>
    <s v="Church"/>
    <s v="Venice"/>
  </r>
  <r>
    <x v="137"/>
    <s v="1518-1594"/>
    <s v="16th Century"/>
    <s v="Scuola di San Marco"/>
    <s v="Church"/>
    <s v="Venice"/>
  </r>
  <r>
    <x v="137"/>
    <s v="1518-1594"/>
    <s v="16th Century"/>
    <s v="Bevilacqua Palace"/>
    <s v="Palace"/>
    <s v="Verona"/>
  </r>
  <r>
    <x v="138"/>
    <s v="1485-1576"/>
    <s v="16th Century"/>
    <s v="Santa Maria delle Grazie"/>
    <s v="Church"/>
    <s v="Milan"/>
  </r>
  <r>
    <x v="138"/>
    <s v="1485-1576"/>
    <s v="16th Century"/>
    <s v="Gallery"/>
    <s v="Gallery"/>
    <s v="Modena"/>
  </r>
  <r>
    <x v="138"/>
    <s v="1485-1576"/>
    <s v="16th Century"/>
    <s v="Church of the Jesuits"/>
    <s v="Church"/>
    <s v="Venice"/>
  </r>
  <r>
    <x v="138"/>
    <s v="1485-1576"/>
    <s v="16th Century"/>
    <s v="Doge Palace"/>
    <s v="Palace"/>
    <s v="Venice"/>
  </r>
  <r>
    <x v="138"/>
    <s v="1485-1576"/>
    <s v="16th Century"/>
    <s v="St John and Paul"/>
    <s v="Church"/>
    <s v="Venice"/>
  </r>
  <r>
    <x v="138"/>
    <s v="1485-1576"/>
    <s v="16th Century"/>
    <s v="Pitti Palace"/>
    <s v="Palace"/>
    <s v="Florence"/>
  </r>
  <r>
    <x v="138"/>
    <s v="1485-1576"/>
    <s v="16th Century"/>
    <s v="Pitti Palace"/>
    <s v="Palace"/>
    <s v="Florence"/>
  </r>
  <r>
    <x v="138"/>
    <s v="1485-1576"/>
    <s v="16th Century"/>
    <s v="Pitti Palace"/>
    <s v="Palace"/>
    <s v="Florence"/>
  </r>
  <r>
    <x v="138"/>
    <s v="1485-1576"/>
    <s v="16th Century"/>
    <s v="Pitti Palace"/>
    <s v="Palace"/>
    <s v="Florence"/>
  </r>
  <r>
    <x v="138"/>
    <s v="1485-1576"/>
    <s v="16th Century"/>
    <s v="Cathedral"/>
    <s v="Church"/>
    <s v="Verona"/>
  </r>
  <r>
    <x v="139"/>
    <s v="15th Cenuty"/>
    <s v="15th Century"/>
    <s v="San Giacomo (deleted)"/>
    <s v="Church"/>
    <s v="Savona"/>
  </r>
  <r>
    <x v="140"/>
    <s v="1582-1648"/>
    <s v="16-17th Century"/>
    <s v="Braschi collection"/>
    <s v="Private Collection"/>
    <s v="Rome"/>
  </r>
  <r>
    <x v="140"/>
    <s v="1582-1648"/>
    <s v="16-17th Century"/>
    <s v="Saint Louis les Francais"/>
    <s v="Church"/>
    <s v="Rome"/>
  </r>
  <r>
    <x v="141"/>
    <s v="Unknown"/>
    <s v="Unknown"/>
    <s v="Monteluce convent"/>
    <s v="Church"/>
    <s v="Close to Perugia"/>
  </r>
  <r>
    <x v="141"/>
    <s v="Unknown"/>
    <s v="Unknown"/>
    <s v="Saint Louis les Francais"/>
    <s v="Church"/>
    <s v="Rome"/>
  </r>
  <r>
    <x v="141"/>
    <s v="Unknown"/>
    <s v="Unknown"/>
    <m/>
    <s v="Unknown"/>
    <s v="Turin"/>
  </r>
  <r>
    <x v="142"/>
    <s v="1563-1610"/>
    <s v="16th Century"/>
    <s v="Saint Louis les Francais"/>
    <s v="Church"/>
    <s v="Rome"/>
  </r>
  <r>
    <x v="142"/>
    <s v="1563-1610"/>
    <s v="16th Century"/>
    <s v="Saint Louis les Francais"/>
    <s v="Church"/>
    <s v="Rome"/>
  </r>
  <r>
    <x v="143"/>
    <s v="1349-1438"/>
    <s v="14th Century"/>
    <s v="Convent of St Sylvester (deleted)"/>
    <s v="Church"/>
    <s v="Pisa"/>
  </r>
  <r>
    <x v="144"/>
    <s v="1590-1650"/>
    <s v="17th Century"/>
    <s v="Saint Louis les Francais"/>
    <s v="Church"/>
    <s v="Rome"/>
  </r>
  <r>
    <x v="145"/>
    <s v="1620-1672"/>
    <s v="17th Century"/>
    <s v="St Francis (deleted)"/>
    <s v="Church"/>
    <s v="Chiavari"/>
  </r>
  <r>
    <x v="146"/>
    <s v="1512-1574"/>
    <s v="16th Century"/>
    <s v="Saint Louis les Francais"/>
    <s v="Church"/>
    <s v="Rome"/>
  </r>
  <r>
    <x v="146"/>
    <s v="1512-1574"/>
    <s v="16th Century"/>
    <s v="Saint Louis les Francais"/>
    <s v="Church"/>
    <s v="Rome"/>
  </r>
  <r>
    <x v="146"/>
    <s v="1512-1574"/>
    <s v="16th Century"/>
    <s v="Santa Maria Novella (deleted)"/>
    <s v="Church"/>
    <s v="Arezzo"/>
  </r>
  <r>
    <x v="147"/>
    <s v="Unknown"/>
    <s v="Unknown"/>
    <s v="St Dominic"/>
    <s v="Church"/>
    <s v="Perugia"/>
  </r>
  <r>
    <x v="147"/>
    <s v="Unknown"/>
    <s v="Unknown"/>
    <s v="Saint Louis les Francais"/>
    <s v="Church"/>
    <s v="Rome"/>
  </r>
  <r>
    <x v="147"/>
    <s v="Unknown"/>
    <s v="Unknown"/>
    <s v="Saint Louis les Francais"/>
    <s v="Church"/>
    <s v="Rome"/>
  </r>
  <r>
    <x v="147"/>
    <s v="Unknown"/>
    <s v="Unknown"/>
    <s v="Saint Louis les Francais"/>
    <s v="Church"/>
    <s v="Rome"/>
  </r>
  <r>
    <x v="148"/>
    <s v="1528-1588"/>
    <s v="16th Century"/>
    <m/>
    <s v="Unknown"/>
    <s v="Fano"/>
  </r>
  <r>
    <x v="148"/>
    <s v="1528-1588"/>
    <s v="16th Century"/>
    <s v="Pitti Palace"/>
    <s v="Palace"/>
    <s v="Florence"/>
  </r>
  <r>
    <x v="148"/>
    <s v="1528-1588"/>
    <s v="16th Century"/>
    <s v="Cathedral"/>
    <s v="Church"/>
    <s v="Mantova"/>
  </r>
  <r>
    <x v="148"/>
    <s v="1528-1588"/>
    <s v="16th Century"/>
    <m/>
    <s v="Unknown"/>
    <s v="Parma"/>
  </r>
  <r>
    <x v="148"/>
    <s v="1528-1588"/>
    <s v="16th Century"/>
    <s v="Doge Palace"/>
    <s v="Palace"/>
    <s v="Venice"/>
  </r>
  <r>
    <x v="148"/>
    <s v="1528-1588"/>
    <s v="16th Century"/>
    <s v="Doge Palace"/>
    <s v="Palace"/>
    <s v="Venice"/>
  </r>
  <r>
    <x v="148"/>
    <s v="1528-1588"/>
    <s v="16th Century"/>
    <s v="St John and Paul"/>
    <s v="Church"/>
    <s v="Venice"/>
  </r>
  <r>
    <x v="148"/>
    <s v="1528-1588"/>
    <s v="16th Century"/>
    <s v="Doge Palace"/>
    <s v="Palace"/>
    <s v="Venice"/>
  </r>
  <r>
    <x v="148"/>
    <s v="1528-1588"/>
    <s v="16th Century"/>
    <s v="Refectory of St Sebastian"/>
    <s v="Church"/>
    <s v="Venice"/>
  </r>
  <r>
    <x v="148"/>
    <s v="1528-1588"/>
    <s v="16th Century"/>
    <s v="Benedictine Refectory of San Giorgio Maggiore"/>
    <s v="Church"/>
    <s v="Venice"/>
  </r>
  <r>
    <x v="148"/>
    <s v="1528-1588"/>
    <s v="16th Century"/>
    <s v="Doge Palace"/>
    <s v="Palace"/>
    <s v="Venice"/>
  </r>
  <r>
    <x v="148"/>
    <s v="1528-1588"/>
    <s v="16th Century"/>
    <s v="St. Zachary"/>
    <s v="Church"/>
    <s v="Venice"/>
  </r>
  <r>
    <x v="148"/>
    <s v="1528-1588"/>
    <s v="16th Century"/>
    <s v="Bevilacqua Palace"/>
    <s v="Palace"/>
    <s v="Verona"/>
  </r>
  <r>
    <x v="148"/>
    <s v="1528-1588"/>
    <s v="16th Century"/>
    <s v="Bevilacqua Palace"/>
    <s v="Palace"/>
    <s v="Verona"/>
  </r>
  <r>
    <x v="148"/>
    <s v="1528-1588"/>
    <s v="16th Century"/>
    <s v="Bevilacqua Palace"/>
    <s v="Palace"/>
    <s v="Verona"/>
  </r>
  <r>
    <x v="148"/>
    <s v="1528-1588"/>
    <s v="16th Century"/>
    <s v="St George"/>
    <s v="Church"/>
    <s v="Verona"/>
  </r>
  <r>
    <x v="148"/>
    <s v="1528-1588"/>
    <s v="16th Century"/>
    <s v="Ste Marie of Victory"/>
    <s v="Church"/>
    <s v="Verona"/>
  </r>
  <r>
    <x v="148"/>
    <s v="1528-1588"/>
    <s v="16th Century"/>
    <s v="St George"/>
    <s v="Church"/>
    <s v="Verona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04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1"/>
  </r>
  <r>
    <x v="1"/>
  </r>
  <r>
    <x v="2"/>
  </r>
  <r>
    <x v="3"/>
  </r>
  <r>
    <x v="3"/>
  </r>
  <r>
    <x v="3"/>
  </r>
  <r>
    <x v="2"/>
  </r>
  <r>
    <x v="2"/>
  </r>
  <r>
    <x v="2"/>
  </r>
  <r>
    <x v="2"/>
  </r>
  <r>
    <x v="2"/>
  </r>
  <r>
    <x v="2"/>
  </r>
  <r>
    <x v="2"/>
  </r>
  <r>
    <x v="4"/>
  </r>
  <r>
    <x v="4"/>
  </r>
  <r>
    <x v="4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3"/>
  </r>
  <r>
    <x v="2"/>
  </r>
  <r>
    <x v="2"/>
  </r>
  <r>
    <x v="2"/>
  </r>
  <r>
    <x v="2"/>
  </r>
  <r>
    <x v="3"/>
  </r>
  <r>
    <x v="3"/>
  </r>
  <r>
    <x v="3"/>
  </r>
  <r>
    <x v="0"/>
  </r>
  <r>
    <x v="0"/>
  </r>
  <r>
    <x v="0"/>
  </r>
  <r>
    <x v="2"/>
  </r>
  <r>
    <x v="3"/>
  </r>
  <r>
    <x v="2"/>
  </r>
  <r>
    <x v="0"/>
  </r>
  <r>
    <x v="3"/>
  </r>
  <r>
    <x v="4"/>
  </r>
  <r>
    <x v="4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4"/>
  </r>
  <r>
    <x v="0"/>
  </r>
  <r>
    <x v="1"/>
  </r>
  <r>
    <x v="5"/>
  </r>
  <r>
    <x v="0"/>
  </r>
  <r>
    <x v="0"/>
  </r>
  <r>
    <x v="0"/>
  </r>
  <r>
    <x v="0"/>
  </r>
  <r>
    <x v="0"/>
  </r>
  <r>
    <x v="0"/>
  </r>
  <r>
    <x v="3"/>
  </r>
  <r>
    <x v="4"/>
  </r>
  <r>
    <x v="4"/>
  </r>
  <r>
    <x v="4"/>
  </r>
  <r>
    <x v="1"/>
  </r>
  <r>
    <x v="1"/>
  </r>
  <r>
    <x v="1"/>
  </r>
  <r>
    <x v="0"/>
  </r>
  <r>
    <x v="3"/>
  </r>
  <r>
    <x v="3"/>
  </r>
  <r>
    <x v="3"/>
  </r>
  <r>
    <x v="1"/>
  </r>
  <r>
    <x v="6"/>
  </r>
  <r>
    <x v="6"/>
  </r>
  <r>
    <x v="2"/>
  </r>
  <r>
    <x v="2"/>
  </r>
  <r>
    <x v="2"/>
  </r>
  <r>
    <x v="2"/>
  </r>
  <r>
    <x v="2"/>
  </r>
  <r>
    <x v="2"/>
  </r>
  <r>
    <x v="7"/>
  </r>
  <r>
    <x v="0"/>
  </r>
  <r>
    <x v="0"/>
  </r>
  <r>
    <x v="0"/>
  </r>
  <r>
    <x v="0"/>
  </r>
  <r>
    <x v="4"/>
  </r>
  <r>
    <x v="4"/>
  </r>
  <r>
    <x v="7"/>
  </r>
  <r>
    <x v="2"/>
  </r>
  <r>
    <x v="2"/>
  </r>
  <r>
    <x v="2"/>
  </r>
  <r>
    <x v="0"/>
  </r>
  <r>
    <x v="2"/>
  </r>
  <r>
    <x v="2"/>
  </r>
  <r>
    <x v="2"/>
  </r>
  <r>
    <x v="5"/>
  </r>
  <r>
    <x v="4"/>
  </r>
  <r>
    <x v="1"/>
  </r>
  <r>
    <x v="4"/>
  </r>
  <r>
    <x v="2"/>
  </r>
  <r>
    <x v="2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2"/>
  </r>
  <r>
    <x v="2"/>
  </r>
  <r>
    <x v="3"/>
  </r>
  <r>
    <x v="2"/>
  </r>
  <r>
    <x v="4"/>
  </r>
  <r>
    <x v="4"/>
  </r>
  <r>
    <x v="0"/>
  </r>
  <r>
    <x v="4"/>
  </r>
  <r>
    <x v="4"/>
  </r>
  <r>
    <x v="2"/>
  </r>
  <r>
    <x v="0"/>
  </r>
  <r>
    <x v="3"/>
  </r>
  <r>
    <x v="3"/>
  </r>
  <r>
    <x v="2"/>
  </r>
  <r>
    <x v="0"/>
  </r>
  <r>
    <x v="3"/>
  </r>
  <r>
    <x v="2"/>
  </r>
  <r>
    <x v="2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7"/>
  </r>
  <r>
    <x v="0"/>
  </r>
  <r>
    <x v="3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2"/>
  </r>
  <r>
    <x v="2"/>
  </r>
  <r>
    <x v="2"/>
  </r>
  <r>
    <x v="6"/>
  </r>
  <r>
    <x v="0"/>
  </r>
  <r>
    <x v="0"/>
  </r>
  <r>
    <x v="3"/>
  </r>
  <r>
    <x v="0"/>
  </r>
  <r>
    <x v="0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0"/>
  </r>
  <r>
    <x v="0"/>
  </r>
  <r>
    <x v="4"/>
  </r>
  <r>
    <x v="4"/>
  </r>
  <r>
    <x v="4"/>
  </r>
  <r>
    <x v="4"/>
  </r>
  <r>
    <x v="4"/>
  </r>
  <r>
    <x v="2"/>
  </r>
  <r>
    <x v="1"/>
  </r>
  <r>
    <x v="0"/>
  </r>
  <r>
    <x v="3"/>
  </r>
  <r>
    <x v="1"/>
  </r>
  <r>
    <x v="0"/>
  </r>
  <r>
    <x v="8"/>
  </r>
  <r>
    <x v="8"/>
  </r>
  <r>
    <x v="8"/>
  </r>
  <r>
    <x v="1"/>
  </r>
  <r>
    <x v="2"/>
  </r>
  <r>
    <x v="2"/>
  </r>
  <r>
    <x v="4"/>
  </r>
  <r>
    <x v="4"/>
  </r>
  <r>
    <x v="0"/>
  </r>
  <r>
    <x v="0"/>
  </r>
  <r>
    <x v="0"/>
  </r>
  <r>
    <x v="0"/>
  </r>
  <r>
    <x v="0"/>
  </r>
  <r>
    <x v="0"/>
  </r>
  <r>
    <x v="3"/>
  </r>
  <r>
    <x v="9"/>
  </r>
  <r>
    <x v="3"/>
  </r>
  <r>
    <x v="1"/>
  </r>
  <r>
    <x v="1"/>
  </r>
  <r>
    <x v="1"/>
  </r>
  <r>
    <x v="1"/>
  </r>
  <r>
    <x v="1"/>
  </r>
  <r>
    <x v="1"/>
  </r>
  <r>
    <x v="1"/>
  </r>
  <r>
    <x v="7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8"/>
  </r>
  <r>
    <x v="8"/>
  </r>
  <r>
    <x v="8"/>
  </r>
  <r>
    <x v="0"/>
  </r>
  <r>
    <x v="0"/>
  </r>
  <r>
    <x v="7"/>
  </r>
  <r>
    <x v="4"/>
  </r>
  <r>
    <x v="4"/>
  </r>
  <r>
    <x v="0"/>
  </r>
  <r>
    <x v="0"/>
  </r>
  <r>
    <x v="0"/>
  </r>
  <r>
    <x v="8"/>
  </r>
  <r>
    <x v="8"/>
  </r>
  <r>
    <x v="8"/>
  </r>
  <r>
    <x v="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04">
  <r>
    <x v="0"/>
    <x v="0"/>
    <s v="Papal "/>
    <s v="Papal State"/>
    <n v="1802"/>
    <s v="2nd Campaign"/>
    <s v="No/Lost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No"/>
  </r>
  <r>
    <x v="0"/>
    <x v="1"/>
    <s v="Papal "/>
    <s v="Papal State"/>
    <s v="2 July 1796"/>
    <s v="1st Campaign"/>
    <s v="No"/>
  </r>
  <r>
    <x v="0"/>
    <x v="1"/>
    <s v="Papal "/>
    <s v="Papal State"/>
    <s v="2 July 1796"/>
    <s v="1st Campaign"/>
    <s v="No/Lost"/>
  </r>
  <r>
    <x v="0"/>
    <x v="1"/>
    <s v="Papal "/>
    <s v="Papal State"/>
    <s v="2 July 1796"/>
    <s v="1st Campaign"/>
    <s v="No/Lost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2"/>
    <x v="0"/>
    <s v="Papal "/>
    <s v="Papal State"/>
    <n v="1798"/>
    <s v="1st Campaign"/>
    <s v="No"/>
  </r>
  <r>
    <x v="3"/>
    <x v="3"/>
    <s v="Piedmont"/>
    <s v="Italian-Ruled"/>
    <s v="Feb/Mar 1799"/>
    <s v="2nd Campaign"/>
    <s v="No"/>
  </r>
  <r>
    <x v="3"/>
    <x v="3"/>
    <s v="Piedmont"/>
    <s v="Italian-Ruled"/>
    <s v="Feb/Mar 1799"/>
    <s v="2nd Campaign"/>
    <s v="Yes"/>
  </r>
  <r>
    <x v="3"/>
    <x v="3"/>
    <s v="Piedmont"/>
    <s v="Italian-Ruled"/>
    <s v="Feb/Mar 1799"/>
    <s v="2nd Campaign"/>
    <s v="Yes"/>
  </r>
  <r>
    <x v="3"/>
    <x v="3"/>
    <s v="Piedmont"/>
    <s v="Italian-Ruled"/>
    <s v="Feb/Mar 1799"/>
    <s v="2nd Campaign"/>
    <s v="Yes"/>
  </r>
  <r>
    <x v="3"/>
    <x v="3"/>
    <s v="Piedmont"/>
    <s v="Italian-Ruled"/>
    <s v="Feb/Mar 1799"/>
    <s v="2nd Campaign"/>
    <s v="No"/>
  </r>
  <r>
    <x v="3"/>
    <x v="3"/>
    <s v="Piedmont"/>
    <s v="Italian-Ruled"/>
    <s v="Feb/Mar 1799"/>
    <s v="2nd Campaign"/>
    <s v="Yes"/>
  </r>
  <r>
    <x v="0"/>
    <x v="2"/>
    <s v="Tuscany"/>
    <s v="Italian-Ruled"/>
    <s v="Feb 1813"/>
    <s v="3rd Campaign"/>
    <s v="No"/>
  </r>
  <r>
    <x v="0"/>
    <x v="4"/>
    <s v="Papal "/>
    <s v="Papal State"/>
    <s v="20 Feb 1797"/>
    <s v="1st Campaign"/>
    <s v="Yes"/>
  </r>
  <r>
    <x v="0"/>
    <x v="4"/>
    <s v="Papal "/>
    <s v="Papal State"/>
    <n v="1811"/>
    <s v="3rd Campaign"/>
    <s v="No"/>
  </r>
  <r>
    <x v="0"/>
    <x v="5"/>
    <s v="Parma"/>
    <s v="Italian-Ruled"/>
    <n v="1811"/>
    <s v="3r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6"/>
    <s v="Papal "/>
    <s v="Papal State"/>
    <n v="1811"/>
    <s v="3rd Campaign"/>
    <s v="Split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7"/>
    <s v="Lombard-Venetia"/>
    <s v="Foreign-Ruled"/>
    <s v="24 Feb 1797"/>
    <s v="1st Campaign"/>
    <s v="No"/>
  </r>
  <r>
    <x v="0"/>
    <x v="8"/>
    <s v="Lombard-Venetia"/>
    <s v="Foreign-Ruled"/>
    <s v="15 May 1797"/>
    <s v="1st Campaign"/>
    <s v="Yes"/>
  </r>
  <r>
    <x v="0"/>
    <x v="8"/>
    <s v="Lombard-Venetia"/>
    <s v="Foreign-Ruled"/>
    <s v="15 May 1797"/>
    <s v="1st Campaign"/>
    <s v="Yes"/>
  </r>
  <r>
    <x v="0"/>
    <x v="8"/>
    <s v="Lombard-Venetia"/>
    <s v="Foreign-Ruled"/>
    <s v="15 May 1797"/>
    <s v="1st Campaign"/>
    <s v="Yes"/>
  </r>
  <r>
    <x v="0"/>
    <x v="8"/>
    <s v="Lombard-Venetia"/>
    <s v="Foreign-Ruled"/>
    <s v="15 May 1797"/>
    <s v="1st Campaign"/>
    <s v="No"/>
  </r>
  <r>
    <x v="0"/>
    <x v="8"/>
    <s v="Lombard-Venetia"/>
    <s v="Foreign-Ruled"/>
    <s v="15 May 1797"/>
    <s v="1st Campaign"/>
    <s v="No"/>
  </r>
  <r>
    <x v="0"/>
    <x v="8"/>
    <s v="Lombard-Venetia"/>
    <s v="Foreign-Ruled"/>
    <s v="15 May 1797"/>
    <s v="1st Campaign"/>
    <s v="No"/>
  </r>
  <r>
    <x v="3"/>
    <x v="9"/>
    <s v="Modena"/>
    <s v="Italian-Ruled"/>
    <s v="22 May 1796"/>
    <s v="1st Campaign"/>
    <s v="Yes"/>
  </r>
  <r>
    <x v="0"/>
    <x v="0"/>
    <s v="Papal "/>
    <s v="Papal State"/>
    <s v="6 May 1797"/>
    <s v="1st Campaign"/>
    <s v="Yes"/>
  </r>
  <r>
    <x v="0"/>
    <x v="10"/>
    <s v="Papal "/>
    <s v="Papal State"/>
    <s v="2 Apr 1797"/>
    <s v="1st Campaign"/>
    <s v="Yes"/>
  </r>
  <r>
    <x v="0"/>
    <x v="5"/>
    <s v="Parma"/>
    <s v="Italian-Ruled"/>
    <n v="1811"/>
    <s v="3rd Campaign"/>
    <s v="Yes"/>
  </r>
  <r>
    <x v="0"/>
    <x v="5"/>
    <s v="Parma"/>
    <s v="Italian-Ruled"/>
    <s v="3 May 1803"/>
    <s v="2nd Campaign"/>
    <s v="Yes"/>
  </r>
  <r>
    <x v="4"/>
    <x v="5"/>
    <s v="Parma"/>
    <s v="Italian-Ruled"/>
    <s v="3 May 1803"/>
    <s v="2nd Campaign"/>
    <s v="No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11"/>
    <s v="Papal "/>
    <s v="Papal State"/>
    <s v="13 Feb 1797"/>
    <s v="1st Campaign"/>
    <s v="Yes"/>
  </r>
  <r>
    <x v="3"/>
    <x v="9"/>
    <s v="Modena"/>
    <s v="Italian-Ruled"/>
    <s v="22 May 1796"/>
    <s v="1st Campaign"/>
    <s v="No"/>
  </r>
  <r>
    <x v="0"/>
    <x v="4"/>
    <s v="Papal "/>
    <s v="Papal State"/>
    <s v="24 Feb 1797"/>
    <s v="1st Campaign"/>
    <s v="Yes"/>
  </r>
  <r>
    <x v="0"/>
    <x v="4"/>
    <s v="Papal "/>
    <s v="Papal State"/>
    <s v="27 Feb 1797"/>
    <s v="1st Campaign"/>
    <s v="No"/>
  </r>
  <r>
    <x v="0"/>
    <x v="12"/>
    <s v="Papal "/>
    <s v="Papal State"/>
    <n v="1797"/>
    <s v="1st Campaign"/>
    <s v="No"/>
  </r>
  <r>
    <x v="0"/>
    <x v="12"/>
    <s v="Papal "/>
    <s v="Papal State"/>
    <n v="1797"/>
    <s v="1st Campaign"/>
    <s v="No"/>
  </r>
  <r>
    <x v="0"/>
    <x v="12"/>
    <s v="Papal "/>
    <s v="Papal State"/>
    <n v="1797"/>
    <s v="1st Campaign"/>
    <s v="No"/>
  </r>
  <r>
    <x v="0"/>
    <x v="12"/>
    <s v="Papal "/>
    <s v="Papal State"/>
    <n v="1797"/>
    <s v="1st Campaign"/>
    <s v="Yes"/>
  </r>
  <r>
    <x v="0"/>
    <x v="2"/>
    <s v="Tuscany"/>
    <s v="Italian-Ruled"/>
    <n v="1811"/>
    <s v="3rd Campaign"/>
    <s v="No"/>
  </r>
  <r>
    <x v="0"/>
    <x v="13"/>
    <s v="Piedmont"/>
    <s v="Italian-Ruled"/>
    <n v="1811"/>
    <s v="3rd Campaign"/>
    <s v="Yes/Lost"/>
  </r>
  <r>
    <x v="0"/>
    <x v="12"/>
    <s v="Papal "/>
    <s v="Papal State"/>
    <n v="1797"/>
    <s v="1st Campaign"/>
    <s v="Yes"/>
  </r>
  <r>
    <x v="0"/>
    <x v="14"/>
    <s v="Lombard-Venetia"/>
    <s v="Foreign-Ruled"/>
    <s v="11 Sept 1797"/>
    <s v="1st Campaign"/>
    <s v="Yes"/>
  </r>
  <r>
    <x v="0"/>
    <x v="5"/>
    <s v="Parma"/>
    <s v="Italian-Ruled"/>
    <n v="1811"/>
    <s v="3rd Campaign"/>
    <s v="No"/>
  </r>
  <r>
    <x v="5"/>
    <x v="15"/>
    <s v="Lombard-Venetia"/>
    <s v="Foreign-Ruled"/>
    <n v="1812"/>
    <s v="3rd Campaign"/>
    <s v="Exchanged"/>
  </r>
  <r>
    <x v="1"/>
    <x v="2"/>
    <s v="Tuscany"/>
    <s v="Italian-Ruled"/>
    <s v="Mar/Apr 1799"/>
    <s v="2nd Campaign"/>
    <s v="Lost"/>
  </r>
  <r>
    <x v="1"/>
    <x v="2"/>
    <s v="Tuscany"/>
    <s v="Italian-Ruled"/>
    <s v="Mar/Apr 1799"/>
    <s v="2nd Campaign"/>
    <s v="Lost"/>
  </r>
  <r>
    <x v="0"/>
    <x v="0"/>
    <s v="Papal "/>
    <s v="Papal State"/>
    <n v="1802"/>
    <s v="2nd Campaign"/>
    <s v="No"/>
  </r>
  <r>
    <x v="1"/>
    <x v="2"/>
    <s v="Tuscany"/>
    <s v="Italian-Ruled"/>
    <s v="Mar/Apr 1799"/>
    <s v="2nd Campaign"/>
    <s v="Yes"/>
  </r>
  <r>
    <x v="0"/>
    <x v="14"/>
    <s v="Lombard-Venetia"/>
    <s v="Foreign-Ruled"/>
    <s v="11 Sept 1797"/>
    <s v="1st Campaign"/>
    <s v="Yes"/>
  </r>
  <r>
    <x v="0"/>
    <x v="5"/>
    <s v="Parma"/>
    <s v="Italian-Ruled"/>
    <n v="1811"/>
    <s v="3rd Campaign"/>
    <s v="No"/>
  </r>
  <r>
    <x v="0"/>
    <x v="2"/>
    <s v="Tuscany"/>
    <s v="Italian-Ruled"/>
    <n v="1811"/>
    <s v="3rd Campaign"/>
    <s v="No"/>
  </r>
  <r>
    <x v="0"/>
    <x v="16"/>
    <s v="Papal "/>
    <s v="Papal State"/>
    <n v="1811"/>
    <s v="3rd Campaign"/>
    <s v="Yes/Lost"/>
  </r>
  <r>
    <x v="0"/>
    <x v="17"/>
    <s v="Piedmont"/>
    <s v="Italian-Ruled"/>
    <n v="1811"/>
    <s v="3rd Campaign"/>
    <s v="Yes"/>
  </r>
  <r>
    <x v="0"/>
    <x v="2"/>
    <s v="Tuscany"/>
    <s v="Italian-Ruled"/>
    <n v="1813"/>
    <s v="3rd Campaign"/>
    <s v="No"/>
  </r>
  <r>
    <x v="1"/>
    <x v="2"/>
    <s v="Tuscany"/>
    <s v="Italian-Ruled"/>
    <s v="Mar/Apr 1799"/>
    <s v="2nd Campaign"/>
    <s v="Yes"/>
  </r>
  <r>
    <x v="3"/>
    <x v="9"/>
    <s v="Modena"/>
    <s v="Italian-Ruled"/>
    <s v="25 Oct 1796"/>
    <s v="1st Campaign"/>
    <s v="No"/>
  </r>
  <r>
    <x v="6"/>
    <x v="15"/>
    <s v="Lombard-Venetia"/>
    <s v="Foreign-Ruled"/>
    <s v="24 May 1796"/>
    <s v="1st Campaign"/>
    <s v="Lost"/>
  </r>
  <r>
    <x v="0"/>
    <x v="13"/>
    <s v="Piedmont"/>
    <s v="Italian-Ruled"/>
    <n v="1811"/>
    <s v="3rd Campaign"/>
    <s v="Yes/Lost"/>
  </r>
  <r>
    <x v="4"/>
    <x v="18"/>
    <s v="Piedmont"/>
    <s v="Italian-Ruled"/>
    <s v="8 July 1796"/>
    <s v="1st Campaign"/>
    <s v="No/Lost"/>
  </r>
  <r>
    <x v="3"/>
    <x v="9"/>
    <s v="Modena"/>
    <s v="Italian-Ruled"/>
    <s v="25 Oct 1796"/>
    <s v="1st Campaign"/>
    <s v="No"/>
  </r>
  <r>
    <x v="0"/>
    <x v="0"/>
    <s v="Papal "/>
    <s v="Papal State"/>
    <s v="3 Apr 1797"/>
    <s v="1st Campaign"/>
    <s v="Yes"/>
  </r>
  <r>
    <x v="5"/>
    <x v="15"/>
    <s v="Lombard-Venetia"/>
    <s v="Foreign-Ruled"/>
    <n v="1812"/>
    <s v="3rd Campaign"/>
    <s v="Exchanged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Yes"/>
  </r>
  <r>
    <x v="0"/>
    <x v="5"/>
    <s v="Parma"/>
    <s v="Italian-Ruled"/>
    <s v="May 1796"/>
    <s v="1st Campaign"/>
    <s v="Yes"/>
  </r>
  <r>
    <x v="0"/>
    <x v="1"/>
    <s v="Papal "/>
    <s v="Papal State"/>
    <s v="2 July 1796"/>
    <s v="1st Campaign"/>
    <s v="No"/>
  </r>
  <r>
    <x v="0"/>
    <x v="1"/>
    <s v="Papal "/>
    <s v="Papal State"/>
    <s v="2 July 1796"/>
    <s v="1st Campaign"/>
    <s v="Yes"/>
  </r>
  <r>
    <x v="1"/>
    <x v="2"/>
    <s v="Tuscany"/>
    <s v="Italian-Ruled"/>
    <s v="Mar/Apr 1799"/>
    <s v="2nd Campaign"/>
    <s v="Lost"/>
  </r>
  <r>
    <x v="1"/>
    <x v="11"/>
    <s v="Papal "/>
    <s v="Papal State"/>
    <s v="13 Feb 1797"/>
    <s v="1st Campaign"/>
    <s v="No"/>
  </r>
  <r>
    <x v="3"/>
    <x v="9"/>
    <s v="Modena"/>
    <s v="Italian-Ruled"/>
    <s v="19 June 1796"/>
    <s v="1st Campaign"/>
    <s v="No"/>
  </r>
  <r>
    <x v="3"/>
    <x v="9"/>
    <s v="Modena"/>
    <s v="Italian-Ruled"/>
    <s v="25 Oct 1796"/>
    <s v="1st Campaign"/>
    <s v="Yes"/>
  </r>
  <r>
    <x v="3"/>
    <x v="9"/>
    <s v="Modena"/>
    <s v="Italian-Ruled"/>
    <s v="25 Oct 1796"/>
    <s v="1st Campaign"/>
    <s v="Yes"/>
  </r>
  <r>
    <x v="3"/>
    <x v="9"/>
    <s v="Modena"/>
    <s v="Italian-Ruled"/>
    <s v="25 Oct 1796"/>
    <s v="1st Campaign"/>
    <s v="Yes"/>
  </r>
  <r>
    <x v="3"/>
    <x v="9"/>
    <s v="Modena"/>
    <s v="Italian-Ruled"/>
    <s v="25 Oct 1796"/>
    <s v="1st Campaign"/>
    <s v="Yes"/>
  </r>
  <r>
    <x v="0"/>
    <x v="5"/>
    <s v="Parma"/>
    <s v="Italian-Ruled"/>
    <s v="May 1796"/>
    <s v="1st Campaign"/>
    <s v="Yes"/>
  </r>
  <r>
    <x v="0"/>
    <x v="0"/>
    <s v="Papal "/>
    <s v="Papal State"/>
    <s v="5 Apr 1797"/>
    <s v="1st Campaign"/>
    <s v="No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No"/>
  </r>
  <r>
    <x v="0"/>
    <x v="19"/>
    <s v="Papal "/>
    <s v="Papal State"/>
    <s v="7 July 1796"/>
    <s v="1st Campaign"/>
    <s v="Yes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"/>
  </r>
  <r>
    <x v="0"/>
    <x v="20"/>
    <s v="Parma"/>
    <s v="Italian-Ruled"/>
    <s v="May 1796"/>
    <s v="1st Campaign"/>
    <s v="Yes"/>
  </r>
  <r>
    <x v="0"/>
    <x v="20"/>
    <s v="Parma"/>
    <s v="Italian-Ruled"/>
    <s v="May 1796"/>
    <s v="1st Campaign"/>
    <s v="Yes"/>
  </r>
  <r>
    <x v="0"/>
    <x v="21"/>
    <s v="Piedmont"/>
    <s v="Italian-Ruled"/>
    <n v="1811"/>
    <s v="3rd Campaign"/>
    <s v="Yes/Lost"/>
  </r>
  <r>
    <x v="0"/>
    <x v="22"/>
    <s v="Tuscany"/>
    <s v="Italian-Ruled"/>
    <n v="1811"/>
    <s v="3rd Campaign"/>
    <s v="No/Lost"/>
  </r>
  <r>
    <x v="0"/>
    <x v="2"/>
    <s v="Tuscany"/>
    <s v="Italian-Ruled"/>
    <n v="1811"/>
    <s v="3rd Campaign"/>
    <s v="No"/>
  </r>
  <r>
    <x v="0"/>
    <x v="13"/>
    <s v="Piedmont"/>
    <s v="Italian-Ruled"/>
    <n v="1811"/>
    <s v="3rd Campaign"/>
    <s v="Yes/Lost"/>
  </r>
  <r>
    <x v="3"/>
    <x v="9"/>
    <s v="Modena"/>
    <s v="Italian-Ruled"/>
    <s v="25 Oct 1796"/>
    <s v="1st Campaign"/>
    <s v="Yes"/>
  </r>
  <r>
    <x v="0"/>
    <x v="1"/>
    <s v="Papal "/>
    <s v="Papal State"/>
    <s v="2 July 1796"/>
    <s v="1st Campaign"/>
    <s v="Yes"/>
  </r>
  <r>
    <x v="0"/>
    <x v="22"/>
    <s v="Tuscany"/>
    <s v="Italian-Ruled"/>
    <n v="1811"/>
    <s v="3rd Campaign"/>
    <s v="No"/>
  </r>
  <r>
    <x v="1"/>
    <x v="14"/>
    <s v="Lombard-Venetia"/>
    <s v="Foreign-Ruled"/>
    <s v="11 Sept 1797"/>
    <s v="1st Campaign"/>
    <s v="Yes"/>
  </r>
  <r>
    <x v="7"/>
    <x v="5"/>
    <s v="Parma"/>
    <s v="Italian-Ruled"/>
    <s v="May 1796"/>
    <s v="1st Campaign"/>
    <s v="Yes"/>
  </r>
  <r>
    <x v="1"/>
    <x v="2"/>
    <s v="Tuscany"/>
    <s v="Italian-Ruled"/>
    <s v="Mar/Apr 1799"/>
    <s v="2nd Campaign"/>
    <s v="Yes"/>
  </r>
  <r>
    <x v="4"/>
    <x v="5"/>
    <s v="Parma"/>
    <s v="Italian-Ruled"/>
    <s v="May 1796"/>
    <s v="1st Campaign"/>
    <s v="Yes"/>
  </r>
  <r>
    <x v="4"/>
    <x v="5"/>
    <s v="Parma"/>
    <s v="Italian-Ruled"/>
    <s v="May 1796"/>
    <s v="1st Campaign"/>
    <s v="Yes"/>
  </r>
  <r>
    <x v="4"/>
    <x v="5"/>
    <s v="Parma"/>
    <s v="Italian-Ruled"/>
    <s v="May 1796"/>
    <s v="1st Campaign"/>
    <s v="Yes"/>
  </r>
  <r>
    <x v="0"/>
    <x v="2"/>
    <s v="Tuscany"/>
    <s v="Italian-Ruled"/>
    <n v="1811"/>
    <s v="3rd Campaign"/>
    <s v="No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2"/>
    <x v="0"/>
    <s v="Papal "/>
    <s v="Papal State"/>
    <n v="1798"/>
    <s v="1st Campaign"/>
    <s v="No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Yes"/>
  </r>
  <r>
    <x v="0"/>
    <x v="0"/>
    <s v="Papal "/>
    <s v="Papal State"/>
    <s v="1 Apr 1797"/>
    <s v="1st Campaign"/>
    <s v="Yes"/>
  </r>
  <r>
    <x v="3"/>
    <x v="9"/>
    <s v="Modena"/>
    <s v="Italian-Ruled"/>
    <s v="22 May 1796"/>
    <s v="1st Campaign"/>
    <s v="Yes"/>
  </r>
  <r>
    <x v="0"/>
    <x v="23"/>
    <s v="Piedmont"/>
    <s v="Italian-Ruled"/>
    <n v="1811"/>
    <s v="3rd Campaign"/>
    <s v="No/Lost"/>
  </r>
  <r>
    <x v="2"/>
    <x v="0"/>
    <s v="Papal "/>
    <s v="Papal State"/>
    <n v="1798"/>
    <s v="1st Campaign"/>
    <s v="No"/>
  </r>
  <r>
    <x v="0"/>
    <x v="15"/>
    <s v="Lombard-Venetia"/>
    <s v="Foreign-Ruled"/>
    <s v="24 May 1796"/>
    <s v="1st Campaign"/>
    <s v="No"/>
  </r>
  <r>
    <x v="0"/>
    <x v="5"/>
    <s v="Parma"/>
    <s v="Italian-Ruled"/>
    <s v="3 May 1803"/>
    <s v="2nd Campaign"/>
    <s v="Yes"/>
  </r>
  <r>
    <x v="0"/>
    <x v="24"/>
    <s v="Tuscany"/>
    <s v="Italian-Ruled"/>
    <n v="1811"/>
    <s v="3rd Campaign"/>
    <s v="No"/>
  </r>
  <r>
    <x v="0"/>
    <x v="4"/>
    <s v="Papal "/>
    <s v="Papal State"/>
    <n v="1811"/>
    <s v="3r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4"/>
    <x v="15"/>
    <s v="Lombard-Venetia"/>
    <s v="Foreign-Ruled"/>
    <n v="1796"/>
    <s v="1st Campaign"/>
    <s v="No"/>
  </r>
  <r>
    <x v="4"/>
    <x v="15"/>
    <s v="Lombard-Venetia"/>
    <s v="Foreign-Ruled"/>
    <n v="1796"/>
    <s v="1st Campaign"/>
    <s v="No"/>
  </r>
  <r>
    <x v="4"/>
    <x v="25"/>
    <s v="Tuscany"/>
    <s v="Italian-Ruled"/>
    <n v="1811"/>
    <s v="3rd Campaign"/>
    <s v="No"/>
  </r>
  <r>
    <x v="0"/>
    <x v="2"/>
    <s v="Tuscany"/>
    <s v="Italian-Ruled"/>
    <s v="Feb 1813"/>
    <s v="3rd Campaign"/>
    <s v="No"/>
  </r>
  <r>
    <x v="0"/>
    <x v="2"/>
    <s v="Tuscany"/>
    <s v="Italian-Ruled"/>
    <n v="1813"/>
    <s v="3rd Campaign"/>
    <s v="No"/>
  </r>
  <r>
    <x v="0"/>
    <x v="1"/>
    <s v="Papal "/>
    <s v="Papal State"/>
    <s v="2 July 1796"/>
    <s v="1st Campaign"/>
    <s v="No"/>
  </r>
  <r>
    <x v="3"/>
    <x v="9"/>
    <s v="Modena"/>
    <s v="Italian-Ruled"/>
    <s v="22 May 1796"/>
    <s v="1st Campaign"/>
    <s v="Yes"/>
  </r>
  <r>
    <x v="3"/>
    <x v="3"/>
    <s v="Piedmont"/>
    <s v="Italian-Ruled"/>
    <n v="1801"/>
    <s v="2nd Campaign"/>
    <s v="Yes"/>
  </r>
  <r>
    <x v="5"/>
    <x v="0"/>
    <s v="Papal "/>
    <s v="Papal State"/>
    <s v="6 May 1797"/>
    <s v="1st Campaign"/>
    <s v="Yes"/>
  </r>
  <r>
    <x v="0"/>
    <x v="19"/>
    <s v="Papal "/>
    <s v="Papal State"/>
    <s v="7 July 1796"/>
    <s v="1st Campaign"/>
    <s v="No"/>
  </r>
  <r>
    <x v="3"/>
    <x v="9"/>
    <s v="Modena"/>
    <s v="Italian-Ruled"/>
    <s v="25 Oct 1796"/>
    <s v="1st Campaign"/>
    <s v="Yes/Lost"/>
  </r>
  <r>
    <x v="0"/>
    <x v="2"/>
    <s v="Tuscany"/>
    <s v="Italian-Ruled"/>
    <n v="1811"/>
    <s v="3rd Campaign"/>
    <s v="No"/>
  </r>
  <r>
    <x v="0"/>
    <x v="2"/>
    <s v="Tuscany"/>
    <s v="Italian-Ruled"/>
    <n v="1813"/>
    <s v="3rd Campaign"/>
    <s v="No"/>
  </r>
  <r>
    <x v="0"/>
    <x v="0"/>
    <s v="Papal "/>
    <s v="Papal State"/>
    <n v="1802"/>
    <s v="2nd Campaign"/>
    <s v="No"/>
  </r>
  <r>
    <x v="0"/>
    <x v="2"/>
    <s v="Tuscany"/>
    <s v="Italian-Ruled"/>
    <n v="1811"/>
    <s v="3rd Campaign"/>
    <s v="No"/>
  </r>
  <r>
    <x v="0"/>
    <x v="9"/>
    <s v="Modena"/>
    <s v="Italian-Ruled"/>
    <s v="24 Feb 1797"/>
    <s v="1st Campaign"/>
    <s v="No/Lost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6"/>
    <x v="15"/>
    <s v="Lombard-Venetia"/>
    <s v="Foreign-Ruled"/>
    <s v="24 May 1796"/>
    <s v="1st Campaign"/>
    <s v="No"/>
  </r>
  <r>
    <x v="0"/>
    <x v="22"/>
    <s v="Tuscany"/>
    <s v="Italian-Ruled"/>
    <n v="1811"/>
    <s v="3rd Campaign"/>
    <s v="No"/>
  </r>
  <r>
    <x v="1"/>
    <x v="2"/>
    <s v="Tuscany"/>
    <s v="Italian-Ruled"/>
    <s v="Mar/Apr 1799"/>
    <s v="2nd Campaign"/>
    <s v="Yes"/>
  </r>
  <r>
    <x v="0"/>
    <x v="1"/>
    <s v="Papal "/>
    <s v="Papal State"/>
    <s v="2 July 1796"/>
    <s v="1st Campaign"/>
    <s v="No/Lost"/>
  </r>
  <r>
    <x v="0"/>
    <x v="26"/>
    <s v="Piedmont"/>
    <s v="Italian-Ruled"/>
    <n v="1811"/>
    <s v="3rd Campaign"/>
    <s v="Yes/Lost"/>
  </r>
  <r>
    <x v="0"/>
    <x v="5"/>
    <s v="Parma"/>
    <s v="Italian-Ruled"/>
    <s v="3 May 1803"/>
    <s v="2nd Campaign"/>
    <s v="Yes"/>
  </r>
  <r>
    <x v="0"/>
    <x v="5"/>
    <s v="Parma"/>
    <s v="Italian-Ruled"/>
    <n v="1811"/>
    <s v="3rd Campaign"/>
    <s v="No"/>
  </r>
  <r>
    <x v="0"/>
    <x v="13"/>
    <s v="Piedmont"/>
    <s v="Italian-Ruled"/>
    <n v="1811"/>
    <s v="3rd Campaign"/>
    <s v="Yes"/>
  </r>
  <r>
    <x v="3"/>
    <x v="9"/>
    <s v="Modena"/>
    <s v="Italian-Ruled"/>
    <s v="25 Oct 1796"/>
    <s v="1st Campaign"/>
    <s v="No"/>
  </r>
  <r>
    <x v="0"/>
    <x v="0"/>
    <s v="Papal "/>
    <s v="Papal State"/>
    <n v="1802"/>
    <s v="2nd Campaign"/>
    <s v="No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/Lost"/>
  </r>
  <r>
    <x v="3"/>
    <x v="9"/>
    <s v="Modena"/>
    <s v="Italian-Ruled"/>
    <s v="25 Oct 1796"/>
    <s v="1st Campaign"/>
    <s v="Yes/Lost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13"/>
    <s v="Piedmont"/>
    <s v="Italian-Ruled"/>
    <s v="Apr 1812"/>
    <s v="3rd Campaign"/>
    <s v="Yes"/>
  </r>
  <r>
    <x v="2"/>
    <x v="0"/>
    <s v="Papal "/>
    <s v="Papal State"/>
    <n v="1798"/>
    <s v="1st Campaign"/>
    <s v="No"/>
  </r>
  <r>
    <x v="3"/>
    <x v="9"/>
    <s v="Modena"/>
    <s v="Italian-Ruled"/>
    <s v="25 Oct 1796"/>
    <s v="1st Campaign"/>
    <s v="No/Lost"/>
  </r>
  <r>
    <x v="0"/>
    <x v="22"/>
    <s v="Tuscany"/>
    <s v="Italian-Ruled"/>
    <n v="1811"/>
    <s v="3rd Campaign"/>
    <s v="No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No"/>
  </r>
  <r>
    <x v="0"/>
    <x v="1"/>
    <s v="Papal "/>
    <s v="Papal State"/>
    <s v="2 July 1796"/>
    <s v="1st Campaign"/>
    <s v="No/ Destroyed"/>
  </r>
  <r>
    <x v="0"/>
    <x v="1"/>
    <s v="Papal "/>
    <s v="Papal State"/>
    <s v="2 July 1796"/>
    <s v="1st Campaign"/>
    <s v="Yes"/>
  </r>
  <r>
    <x v="0"/>
    <x v="19"/>
    <s v="Papal "/>
    <s v="Papal State"/>
    <s v="7 July 1796"/>
    <s v="1st Campaign"/>
    <s v="Yes"/>
  </r>
  <r>
    <x v="0"/>
    <x v="19"/>
    <s v="Papal "/>
    <s v="Papal State"/>
    <s v="7 July 1796"/>
    <s v="1st Campaign"/>
    <s v="Yes"/>
  </r>
  <r>
    <x v="0"/>
    <x v="19"/>
    <s v="Papal "/>
    <s v="Papal State"/>
    <s v="7 July 1796"/>
    <s v="1st Campaign"/>
    <s v="No"/>
  </r>
  <r>
    <x v="0"/>
    <x v="19"/>
    <s v="Papal "/>
    <s v="Papal State"/>
    <s v="7 July 1796"/>
    <s v="1st Campaign"/>
    <s v="No"/>
  </r>
  <r>
    <x v="0"/>
    <x v="19"/>
    <s v="Papal "/>
    <s v="Papal State"/>
    <s v="7 July 1796"/>
    <s v="1st Campaign"/>
    <s v="Yes"/>
  </r>
  <r>
    <x v="0"/>
    <x v="19"/>
    <s v="Papal "/>
    <s v="Papal State"/>
    <s v="7 July 1796"/>
    <s v="1st Campaign"/>
    <s v="No"/>
  </r>
  <r>
    <x v="0"/>
    <x v="19"/>
    <s v="Papal "/>
    <s v="Papal State"/>
    <s v="7 July 1796"/>
    <s v="1st Campaign"/>
    <s v="Yes"/>
  </r>
  <r>
    <x v="0"/>
    <x v="19"/>
    <s v="Papal "/>
    <s v="Papal State"/>
    <s v="7 July 1796"/>
    <s v="1st Campaign"/>
    <s v="No/Lost"/>
  </r>
  <r>
    <x v="0"/>
    <x v="19"/>
    <s v="Papal "/>
    <s v="Papal State"/>
    <s v="7 July 1796"/>
    <s v="1st Campaign"/>
    <s v="No"/>
  </r>
  <r>
    <x v="0"/>
    <x v="19"/>
    <s v="Papal "/>
    <s v="Papal State"/>
    <s v="7 July 1796"/>
    <s v="1st Campaign"/>
    <s v="Yes"/>
  </r>
  <r>
    <x v="4"/>
    <x v="27"/>
    <s v="Papal "/>
    <s v="Papal State"/>
    <n v="1797"/>
    <s v="1st Campaign"/>
    <s v="No/ Destroyed"/>
  </r>
  <r>
    <x v="0"/>
    <x v="5"/>
    <s v="Parma"/>
    <s v="Italian-Ruled"/>
    <s v="3 May 1803"/>
    <s v="2nd Campaign"/>
    <s v="Yes"/>
  </r>
  <r>
    <x v="3"/>
    <x v="9"/>
    <s v="Modena"/>
    <s v="Italian-Ruled"/>
    <s v="19 June 1796"/>
    <s v="1st Campaign"/>
    <s v="No"/>
  </r>
  <r>
    <x v="3"/>
    <x v="9"/>
    <s v="Modena"/>
    <s v="Italian-Ruled"/>
    <s v="19 June 1796"/>
    <s v="1st Campaign"/>
    <s v="No/Lost"/>
  </r>
  <r>
    <x v="3"/>
    <x v="9"/>
    <s v="Modena"/>
    <s v="Italian-Ruled"/>
    <s v="19 June 1796"/>
    <s v="1st Campaign"/>
    <s v="No"/>
  </r>
  <r>
    <x v="3"/>
    <x v="9"/>
    <s v="Modena"/>
    <s v="Italian-Ruled"/>
    <s v="22 May 1796"/>
    <s v="1st Campaign"/>
    <s v="Yes"/>
  </r>
  <r>
    <x v="3"/>
    <x v="9"/>
    <s v="Modena"/>
    <s v="Italian-Ruled"/>
    <s v="22 May 1796"/>
    <s v="1st Campaign"/>
    <s v="No"/>
  </r>
  <r>
    <x v="3"/>
    <x v="9"/>
    <s v="Modena"/>
    <s v="Italian-Ruled"/>
    <s v="22 May 1796"/>
    <s v="1st Campaign"/>
    <s v="Yes"/>
  </r>
  <r>
    <x v="3"/>
    <x v="9"/>
    <s v="Modena"/>
    <s v="Italian-Ruled"/>
    <s v="22 May 1796"/>
    <s v="1st Campaign"/>
    <s v="No"/>
  </r>
  <r>
    <x v="3"/>
    <x v="9"/>
    <s v="Modena"/>
    <s v="Italian-Ruled"/>
    <s v="22 May 1796"/>
    <s v="1st Campaign"/>
    <s v="Yes"/>
  </r>
  <r>
    <x v="3"/>
    <x v="9"/>
    <s v="Modena"/>
    <s v="Italian-Ruled"/>
    <s v="25 Oct 1796"/>
    <s v="1st Campaign"/>
    <s v="Yes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/Lost"/>
  </r>
  <r>
    <x v="3"/>
    <x v="9"/>
    <s v="Modena"/>
    <s v="Italian-Ruled"/>
    <s v="25 Oct 1796"/>
    <s v="1st Campaign"/>
    <s v="No"/>
  </r>
  <r>
    <x v="4"/>
    <x v="5"/>
    <s v="Parma"/>
    <s v="Italian-Ruled"/>
    <s v="May 1796"/>
    <s v="1st Campaign"/>
    <s v="No/Lost"/>
  </r>
  <r>
    <x v="0"/>
    <x v="0"/>
    <s v="Papal "/>
    <s v="Papal State"/>
    <s v="1 Apr 1797"/>
    <s v="1st Campaign"/>
    <s v="Yes"/>
  </r>
  <r>
    <x v="0"/>
    <x v="0"/>
    <s v="Papal "/>
    <s v="Papal State"/>
    <s v="5 May 1797"/>
    <s v="1st Campaign"/>
    <s v="Yes"/>
  </r>
  <r>
    <x v="0"/>
    <x v="1"/>
    <s v="Papal "/>
    <s v="Papal State"/>
    <s v="2 July 1796"/>
    <s v="1st Campaign"/>
    <s v="No/Lost"/>
  </r>
  <r>
    <x v="0"/>
    <x v="1"/>
    <s v="Papal "/>
    <s v="Papal State"/>
    <s v="2 July 1796"/>
    <s v="1st Campaign"/>
    <s v="Yes"/>
  </r>
  <r>
    <x v="0"/>
    <x v="1"/>
    <s v="Papal "/>
    <s v="Papal State"/>
    <s v="2 July 1796"/>
    <s v="1st Campaign"/>
    <s v="No"/>
  </r>
  <r>
    <x v="0"/>
    <x v="1"/>
    <s v="Papal "/>
    <s v="Papal State"/>
    <s v="2 July 1796"/>
    <s v="1st Campaign"/>
    <s v="Yes"/>
  </r>
  <r>
    <x v="0"/>
    <x v="27"/>
    <s v="Papal "/>
    <s v="Papal State"/>
    <n v="1797"/>
    <s v="1st Campaign"/>
    <s v="No"/>
  </r>
  <r>
    <x v="3"/>
    <x v="9"/>
    <s v="Modena"/>
    <s v="Italian-Ruled"/>
    <s v="22 May 1796"/>
    <s v="1st Campaign"/>
    <s v="Yes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Yes/Lost"/>
  </r>
  <r>
    <x v="0"/>
    <x v="4"/>
    <s v="Papal "/>
    <s v="Papal State"/>
    <s v="23 Feb 1797"/>
    <s v="1st Campaign"/>
    <s v="No"/>
  </r>
  <r>
    <x v="3"/>
    <x v="3"/>
    <s v="Piedmont"/>
    <s v="Italian-Ruled"/>
    <s v="Feb/Mar 1799"/>
    <s v="2nd Campaign"/>
    <s v="No"/>
  </r>
  <r>
    <x v="3"/>
    <x v="3"/>
    <s v="Piedmont"/>
    <s v="Italian-Ruled"/>
    <s v="Feb/Mar 1799"/>
    <s v="2nd Campaign"/>
    <s v="Yes"/>
  </r>
  <r>
    <x v="3"/>
    <x v="3"/>
    <s v="Piedmont"/>
    <s v="Italian-Ruled"/>
    <s v="Feb/Mar 1799"/>
    <s v="2nd Campaign"/>
    <s v="No"/>
  </r>
  <r>
    <x v="1"/>
    <x v="2"/>
    <s v="Tuscany"/>
    <s v="Italian-Ruled"/>
    <s v="Mar/Apr 1799"/>
    <s v="2nd Campaign"/>
    <s v="Yes"/>
  </r>
  <r>
    <x v="0"/>
    <x v="12"/>
    <s v="Papal "/>
    <s v="Papal State"/>
    <n v="1797"/>
    <s v="1st Campaign"/>
    <s v="Yes"/>
  </r>
  <r>
    <x v="0"/>
    <x v="12"/>
    <s v="Papal "/>
    <s v="Papal State"/>
    <n v="1797"/>
    <s v="1st Campaign"/>
    <s v="No"/>
  </r>
  <r>
    <x v="5"/>
    <x v="0"/>
    <s v="Papal "/>
    <s v="Papal State"/>
    <s v="5 May 1797"/>
    <s v="1st Campaign"/>
    <s v="Yes"/>
  </r>
  <r>
    <x v="0"/>
    <x v="10"/>
    <s v="Papal "/>
    <s v="Papal State"/>
    <s v="4 May 1797"/>
    <s v="1st Campaign"/>
    <s v="Yes"/>
  </r>
  <r>
    <x v="3"/>
    <x v="3"/>
    <s v="Piedmont"/>
    <s v="Italian-Ruled"/>
    <s v="Feb/Mar 1799"/>
    <s v="2nd Campaign"/>
    <s v="Yes"/>
  </r>
  <r>
    <x v="0"/>
    <x v="28"/>
    <s v="Lombard-Venetia"/>
    <s v="Foreign-Ruled"/>
    <s v="5 June 1796"/>
    <s v="1st Campaign"/>
    <s v="Yes"/>
  </r>
  <r>
    <x v="4"/>
    <x v="5"/>
    <s v="Parma"/>
    <s v="Italian-Ruled"/>
    <s v="3 May 1803"/>
    <s v="2nd Campaign"/>
    <s v="No/Lost"/>
  </r>
  <r>
    <x v="0"/>
    <x v="2"/>
    <s v="Tuscany"/>
    <s v="Italian-Ruled"/>
    <n v="1813"/>
    <s v="3rd Campaign"/>
    <s v="No"/>
  </r>
  <r>
    <x v="0"/>
    <x v="14"/>
    <s v="Lombard-Venetia"/>
    <s v="Foreign-Ruled"/>
    <s v="11 Sept 1797"/>
    <s v="1st Campaign"/>
    <s v="Yes"/>
  </r>
  <r>
    <x v="0"/>
    <x v="5"/>
    <s v="Parma"/>
    <s v="Italian-Ruled"/>
    <s v="3 May 1803"/>
    <s v="2nd Campaign"/>
    <s v="Yes"/>
  </r>
  <r>
    <x v="0"/>
    <x v="5"/>
    <s v="Parma"/>
    <s v="Italian-Ruled"/>
    <s v="3 May 1803"/>
    <s v="2nd Campaign"/>
    <s v="No"/>
  </r>
  <r>
    <x v="0"/>
    <x v="5"/>
    <s v="Parma"/>
    <s v="Italian-Ruled"/>
    <s v="3 May 1803"/>
    <s v="2nd Campaign"/>
    <s v="No/Lost"/>
  </r>
  <r>
    <x v="3"/>
    <x v="3"/>
    <s v="Piedmont"/>
    <s v="Italian-Ruled"/>
    <s v="Feb/Mar 1799"/>
    <s v="2nd Campaign"/>
    <s v="Yes"/>
  </r>
  <r>
    <x v="6"/>
    <x v="15"/>
    <s v="Lombard-Venetia"/>
    <s v="Foreign-Ruled"/>
    <s v="24 May 1796"/>
    <s v="1st Campaign"/>
    <s v="Lost"/>
  </r>
  <r>
    <x v="0"/>
    <x v="4"/>
    <s v="Papal "/>
    <s v="Papal State"/>
    <n v="1811"/>
    <s v="3rd Campaign"/>
    <s v="No"/>
  </r>
  <r>
    <x v="0"/>
    <x v="13"/>
    <s v="Piedmont"/>
    <s v="Italian-Ruled"/>
    <n v="1811"/>
    <s v="3rd Campaign"/>
    <s v="Yes"/>
  </r>
  <r>
    <x v="0"/>
    <x v="5"/>
    <s v="Parma"/>
    <s v="Italian-Ruled"/>
    <s v="3 May 1803"/>
    <s v="2nd Campaign"/>
    <s v="Yes"/>
  </r>
  <r>
    <x v="4"/>
    <x v="5"/>
    <s v="Parma"/>
    <s v="Italian-Ruled"/>
    <s v="3 May 1803"/>
    <s v="2nd Campaign"/>
    <s v="No/Lost"/>
  </r>
  <r>
    <x v="1"/>
    <x v="2"/>
    <s v="Tuscany"/>
    <s v="Italian-Ruled"/>
    <s v="Mar/Apr 1799"/>
    <s v="2nd Campaign"/>
    <s v="Yes"/>
  </r>
  <r>
    <x v="3"/>
    <x v="9"/>
    <s v="Modena"/>
    <s v="Italian-Ruled"/>
    <s v="25 Oct 1796"/>
    <s v="1st Campaign"/>
    <s v="Yes"/>
  </r>
  <r>
    <x v="3"/>
    <x v="9"/>
    <s v="Modena"/>
    <s v="Italian-Ruled"/>
    <s v="22 May 1796"/>
    <s v="1st Campaign"/>
    <s v="Yes"/>
  </r>
  <r>
    <x v="0"/>
    <x v="17"/>
    <s v="Piedmont"/>
    <s v="Italian-Ruled"/>
    <n v="1811"/>
    <s v="3rd Campaign"/>
    <s v="No"/>
  </r>
  <r>
    <x v="3"/>
    <x v="3"/>
    <s v="Piedmont"/>
    <s v="Italian-Ruled"/>
    <n v="1801"/>
    <s v="2nd Campaign"/>
    <s v="No"/>
  </r>
  <r>
    <x v="6"/>
    <x v="15"/>
    <s v="Lombard-Venetia"/>
    <s v="Foreign-Ruled"/>
    <s v="24 May 1796"/>
    <s v="1st Campaign"/>
    <s v="Yes"/>
  </r>
  <r>
    <x v="6"/>
    <x v="15"/>
    <s v="Lombard-Venetia"/>
    <s v="Foreign-Ruled"/>
    <s v="25 June 1796"/>
    <s v="1st Campaign"/>
    <s v="Yes"/>
  </r>
  <r>
    <x v="0"/>
    <x v="29"/>
    <s v="Tuscany"/>
    <s v="Italian-Ruled"/>
    <n v="1811"/>
    <s v="3rd Campaign"/>
    <s v="No"/>
  </r>
  <r>
    <x v="2"/>
    <x v="0"/>
    <s v="Papal "/>
    <s v="Papal State"/>
    <n v="1798"/>
    <s v="1st Campaign"/>
    <s v="No/Lost"/>
  </r>
  <r>
    <x v="5"/>
    <x v="15"/>
    <s v="Lombard-Venetia"/>
    <s v="Foreign-Ruled"/>
    <n v="1812"/>
    <s v="3rd Campaign"/>
    <s v="Exchanged"/>
  </r>
  <r>
    <x v="0"/>
    <x v="17"/>
    <s v="Piedmont"/>
    <s v="Italian-Ruled"/>
    <n v="1812"/>
    <s v="3rd Campaign"/>
    <s v="No"/>
  </r>
  <r>
    <x v="0"/>
    <x v="17"/>
    <s v="Piedmont"/>
    <s v="Italian-Ruled"/>
    <n v="1811"/>
    <s v="3rd Campaign"/>
    <s v="No/Lost"/>
  </r>
  <r>
    <x v="4"/>
    <x v="5"/>
    <s v="Parma"/>
    <s v="Italian-Ruled"/>
    <s v="3 May 1803"/>
    <s v="2nd Campaign"/>
    <s v="No"/>
  </r>
  <r>
    <x v="4"/>
    <x v="5"/>
    <s v="Parma"/>
    <s v="Italian-Ruled"/>
    <s v="3 May 1803"/>
    <s v="2nd Campaign"/>
    <s v="No/Lost"/>
  </r>
  <r>
    <x v="0"/>
    <x v="5"/>
    <s v="Parma"/>
    <s v="Italian-Ruled"/>
    <s v="3 May 1803"/>
    <s v="2nd Campaign"/>
    <s v="Yes"/>
  </r>
  <r>
    <x v="4"/>
    <x v="5"/>
    <s v="Parma"/>
    <s v="Italian-Ruled"/>
    <s v="3 May 1803"/>
    <s v="2nd Campaign"/>
    <s v="No"/>
  </r>
  <r>
    <x v="7"/>
    <x v="5"/>
    <s v="Parma"/>
    <s v="Italian-Ruled"/>
    <s v="May 1796"/>
    <s v="1st Campaign"/>
    <s v="Yes"/>
  </r>
  <r>
    <x v="0"/>
    <x v="5"/>
    <s v="Parma"/>
    <s v="Italian-Ruled"/>
    <s v="3 May 1803"/>
    <s v="2nd Campaign"/>
    <s v="Yes"/>
  </r>
  <r>
    <x v="0"/>
    <x v="5"/>
    <s v="Parma"/>
    <s v="Italian-Ruled"/>
    <s v="3 May 1803"/>
    <s v="2nd Campaign"/>
    <s v="No"/>
  </r>
  <r>
    <x v="4"/>
    <x v="5"/>
    <s v="Parma"/>
    <s v="Italian-Ruled"/>
    <s v="3 May 1803"/>
    <s v="2nd Campaign"/>
    <s v="Yes"/>
  </r>
  <r>
    <x v="5"/>
    <x v="15"/>
    <s v="Lombard-Venetia"/>
    <s v="Foreign-Ruled"/>
    <n v="1812"/>
    <s v="3rd Campaign"/>
    <s v="Exchanged"/>
  </r>
  <r>
    <x v="5"/>
    <x v="15"/>
    <s v="Lombard-Venetia"/>
    <s v="Foreign-Ruled"/>
    <n v="1812"/>
    <s v="3rd Campaign"/>
    <s v="Exchanged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22"/>
    <s v="Tuscany"/>
    <s v="Italian-Ruled"/>
    <n v="1811"/>
    <s v="3rd Campaign"/>
    <s v="No"/>
  </r>
  <r>
    <x v="0"/>
    <x v="5"/>
    <s v="Parma"/>
    <s v="Italian-Ruled"/>
    <s v="May 1796"/>
    <s v="1st Campaign"/>
    <s v="Yes"/>
  </r>
  <r>
    <x v="0"/>
    <x v="28"/>
    <s v="Lombard-Venetia"/>
    <s v="Foreign-Ruled"/>
    <s v="5 June 1796"/>
    <s v="1st Campaign"/>
    <s v="No"/>
  </r>
  <r>
    <x v="3"/>
    <x v="3"/>
    <s v="Piedmont"/>
    <s v="Italian-Ruled"/>
    <s v="Feb/Mar 1799"/>
    <s v="2nd Campaign"/>
    <s v="No"/>
  </r>
  <r>
    <x v="0"/>
    <x v="5"/>
    <s v="Parma"/>
    <s v="Italian-Ruled"/>
    <s v="3 May 1803"/>
    <s v="2nd Campaign"/>
    <s v="Yes"/>
  </r>
  <r>
    <x v="0"/>
    <x v="1"/>
    <s v="Papal "/>
    <s v="Papal State"/>
    <s v="2 July 1796"/>
    <s v="1st Campaign"/>
    <s v="Yes"/>
  </r>
  <r>
    <x v="1"/>
    <x v="2"/>
    <s v="Tuscany"/>
    <s v="Italian-Ruled"/>
    <s v="Mar/Apr 1799"/>
    <s v="2nd Campaign"/>
    <s v="Yes"/>
  </r>
  <r>
    <x v="0"/>
    <x v="1"/>
    <s v="Papal "/>
    <s v="Papal State"/>
    <s v="2 July 1796"/>
    <s v="1st Campaign"/>
    <s v="Yes"/>
  </r>
  <r>
    <x v="0"/>
    <x v="28"/>
    <s v="Lombard-Venetia"/>
    <s v="Foreign-Ruled"/>
    <s v="5 June 1796"/>
    <s v="1st Campaign"/>
    <s v="Yes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"/>
  </r>
  <r>
    <x v="0"/>
    <x v="4"/>
    <s v="Papal "/>
    <s v="Papal State"/>
    <s v="1 Mar 1797"/>
    <s v="1st Campaign"/>
    <s v="No/Lost"/>
  </r>
  <r>
    <x v="0"/>
    <x v="4"/>
    <s v="Papal "/>
    <s v="Papal State"/>
    <s v="1 Mar 1797"/>
    <s v="1st Campaign"/>
    <s v="Yes"/>
  </r>
  <r>
    <x v="0"/>
    <x v="4"/>
    <s v="Papal "/>
    <s v="Papal State"/>
    <s v="20 Feb 1797"/>
    <s v="1st Campaign"/>
    <s v="Yes"/>
  </r>
  <r>
    <x v="0"/>
    <x v="4"/>
    <s v="Papal "/>
    <s v="Papal State"/>
    <s v="27 Feb 1797"/>
    <s v="1st Campaign"/>
    <s v="No"/>
  </r>
  <r>
    <x v="0"/>
    <x v="4"/>
    <s v="Papal "/>
    <s v="Papal State"/>
    <s v="27 Feb 1797"/>
    <s v="1st Campaign"/>
    <s v="No"/>
  </r>
  <r>
    <x v="0"/>
    <x v="4"/>
    <s v="Papal "/>
    <s v="Papal State"/>
    <s v="27 Feb 1797"/>
    <s v="1st Campaign"/>
    <s v="No/Lost"/>
  </r>
  <r>
    <x v="0"/>
    <x v="4"/>
    <s v="Papal "/>
    <s v="Papal State"/>
    <s v="27 Feb 1797"/>
    <s v="1st Campaign"/>
    <s v="No"/>
  </r>
  <r>
    <x v="0"/>
    <x v="4"/>
    <s v="Papal "/>
    <s v="Papal State"/>
    <s v="27 Feb 1797"/>
    <s v="1st Campaign"/>
    <s v="No/ Destroyed"/>
  </r>
  <r>
    <x v="0"/>
    <x v="4"/>
    <s v="Papal "/>
    <s v="Papal State"/>
    <s v="27 Feb 1797"/>
    <s v="1st Campaign"/>
    <s v="No"/>
  </r>
  <r>
    <x v="0"/>
    <x v="4"/>
    <s v="Papal "/>
    <s v="Papal State"/>
    <s v="27 Feb 1797"/>
    <s v="1st Campaign"/>
    <s v="No"/>
  </r>
  <r>
    <x v="0"/>
    <x v="4"/>
    <s v="Papal "/>
    <s v="Papal State"/>
    <s v="27 Feb 1797"/>
    <s v="1st Campaign"/>
    <s v="Yes/Lost"/>
  </r>
  <r>
    <x v="0"/>
    <x v="4"/>
    <s v="Papal "/>
    <s v="Papal State"/>
    <s v="27 Feb 1797"/>
    <s v="1st Campaign"/>
    <s v="No"/>
  </r>
  <r>
    <x v="0"/>
    <x v="4"/>
    <s v="Papal "/>
    <s v="Papal State"/>
    <s v="3 Mar 1797"/>
    <s v="1st Campaign"/>
    <s v="Yes"/>
  </r>
  <r>
    <x v="1"/>
    <x v="2"/>
    <s v="Tuscany"/>
    <s v="Italian-Ruled"/>
    <s v="Mar/Apr 1799"/>
    <s v="2nd Campaign"/>
    <s v="Yes"/>
  </r>
  <r>
    <x v="0"/>
    <x v="0"/>
    <s v="Papal "/>
    <s v="Papal State"/>
    <n v="1802"/>
    <s v="2nd Campaign"/>
    <s v="No/Lost"/>
  </r>
  <r>
    <x v="4"/>
    <x v="2"/>
    <s v="Tuscany"/>
    <s v="Italian-Ruled"/>
    <s v="Feb 1813"/>
    <s v="3rd Campaign"/>
    <s v="No"/>
  </r>
  <r>
    <x v="0"/>
    <x v="2"/>
    <s v="Tuscany"/>
    <s v="Italian-Ruled"/>
    <n v="1813"/>
    <s v="3rd Campaign"/>
    <s v="No"/>
  </r>
  <r>
    <x v="0"/>
    <x v="16"/>
    <s v="Papal "/>
    <s v="Papal State"/>
    <n v="1811"/>
    <s v="3rd Campaign"/>
    <s v="Yes"/>
  </r>
  <r>
    <x v="0"/>
    <x v="16"/>
    <s v="Papal "/>
    <s v="Papal State"/>
    <n v="1811"/>
    <s v="3rd Campaign"/>
    <s v="No"/>
  </r>
  <r>
    <x v="0"/>
    <x v="4"/>
    <s v="Papal "/>
    <s v="Papal State"/>
    <n v="1811"/>
    <s v="3rd Campaign"/>
    <s v="No/Lost"/>
  </r>
  <r>
    <x v="0"/>
    <x v="4"/>
    <s v="Papal "/>
    <s v="Papal State"/>
    <n v="1811"/>
    <s v="3rd Campaign"/>
    <s v="Yes"/>
  </r>
  <r>
    <x v="4"/>
    <x v="2"/>
    <s v="Tuscany"/>
    <s v="Italian-Ruled"/>
    <n v="1806"/>
    <s v="2nd Campaign"/>
    <s v="No"/>
  </r>
  <r>
    <x v="0"/>
    <x v="2"/>
    <s v="Tuscany"/>
    <s v="Italian-Ruled"/>
    <n v="1811"/>
    <s v="3rd Campaign"/>
    <s v="No"/>
  </r>
  <r>
    <x v="0"/>
    <x v="14"/>
    <s v="Lombard-Venetia"/>
    <s v="Foreign-Ruled"/>
    <s v="11 Sept 1797"/>
    <s v="1st Campaign"/>
    <s v="Yes"/>
  </r>
  <r>
    <x v="0"/>
    <x v="15"/>
    <s v="Lombard-Venetia"/>
    <s v="Foreign-Ruled"/>
    <s v="25 June 1796"/>
    <s v="1st Campaign"/>
    <s v="No"/>
  </r>
  <r>
    <x v="3"/>
    <x v="9"/>
    <s v="Modena"/>
    <s v="Italian-Ruled"/>
    <s v="19 June 1796"/>
    <s v="1st Campaign"/>
    <s v="Yes/Lost"/>
  </r>
  <r>
    <x v="0"/>
    <x v="5"/>
    <s v="Parma"/>
    <s v="Italian-Ruled"/>
    <s v="May 1796"/>
    <s v="1st Campaign"/>
    <s v="Yes"/>
  </r>
  <r>
    <x v="0"/>
    <x v="5"/>
    <s v="Parma"/>
    <s v="Italian-Ruled"/>
    <s v="3 May 1803"/>
    <s v="2nd Campaign"/>
    <s v="Yes"/>
  </r>
  <r>
    <x v="0"/>
    <x v="1"/>
    <s v="Papal "/>
    <s v="Papal State"/>
    <s v="2 July 1796"/>
    <s v="1st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6"/>
    <s v="Papal "/>
    <s v="Papal State"/>
    <s v="25 Feb 1797"/>
    <s v="1st Campaign"/>
    <s v="Yes"/>
  </r>
  <r>
    <x v="0"/>
    <x v="5"/>
    <s v="Parma"/>
    <s v="Italian-Ruled"/>
    <s v="May 1796"/>
    <s v="1st Campaign"/>
    <s v="Yes"/>
  </r>
  <r>
    <x v="0"/>
    <x v="4"/>
    <s v="Papal "/>
    <s v="Papal State"/>
    <s v="23 Feb 1797"/>
    <s v="1st Campaign"/>
    <s v="Yes"/>
  </r>
  <r>
    <x v="0"/>
    <x v="4"/>
    <s v="Papal "/>
    <s v="Papal State"/>
    <s v="20 Feb 1797"/>
    <s v="1st Campaign"/>
    <s v="Yes"/>
  </r>
  <r>
    <x v="0"/>
    <x v="4"/>
    <s v="Papal "/>
    <s v="Papal State"/>
    <s v="20 Feb 1797"/>
    <s v="1st Campaign"/>
    <s v="Yes"/>
  </r>
  <r>
    <x v="0"/>
    <x v="4"/>
    <s v="Papal "/>
    <s v="Papal State"/>
    <s v="20 Feb 1797"/>
    <s v="1st Campaign"/>
    <s v="Yes"/>
  </r>
  <r>
    <x v="2"/>
    <x v="0"/>
    <s v="Papal "/>
    <s v="Papal State"/>
    <n v="1798"/>
    <s v="1st Campaign"/>
    <s v="No"/>
  </r>
  <r>
    <x v="0"/>
    <x v="0"/>
    <s v="Papal "/>
    <s v="Papal State"/>
    <s v="3 May 1797"/>
    <s v="1st Campaign"/>
    <s v="Yes"/>
  </r>
  <r>
    <x v="4"/>
    <x v="5"/>
    <s v="Parma"/>
    <s v="Italian-Ruled"/>
    <s v="3 May 1803"/>
    <s v="2nd Campaign"/>
    <s v="No"/>
  </r>
  <r>
    <x v="4"/>
    <x v="5"/>
    <s v="Parma"/>
    <s v="Italian-Ruled"/>
    <s v="3 May 1803"/>
    <s v="2nd Campaign"/>
    <s v="No/Lost"/>
  </r>
  <r>
    <x v="0"/>
    <x v="30"/>
    <s v="Tuscany"/>
    <s v="Italian-Ruled"/>
    <n v="1813"/>
    <s v="3rd Campaign"/>
    <s v="No"/>
  </r>
  <r>
    <x v="0"/>
    <x v="5"/>
    <s v="Parma"/>
    <s v="Italian-Ruled"/>
    <s v="3 May 1803"/>
    <s v="2nd Campaign"/>
    <s v="Yes"/>
  </r>
  <r>
    <x v="0"/>
    <x v="15"/>
    <s v="Lombard-Venetia"/>
    <s v="Foreign-Ruled"/>
    <s v="24 May 1796"/>
    <s v="1st Campaign"/>
    <s v="No"/>
  </r>
  <r>
    <x v="0"/>
    <x v="15"/>
    <s v="Lombard-Venetia"/>
    <s v="Foreign-Ruled"/>
    <s v="25 June 1796"/>
    <s v="1st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2"/>
    <s v="Tuscany"/>
    <s v="Italian-Ruled"/>
    <n v="1811"/>
    <s v="3rd Campaign"/>
    <s v="No"/>
  </r>
  <r>
    <x v="0"/>
    <x v="2"/>
    <s v="Tuscany"/>
    <s v="Italian-Ruled"/>
    <n v="1806"/>
    <s v="2nd Campaign"/>
    <s v="No"/>
  </r>
  <r>
    <x v="0"/>
    <x v="4"/>
    <s v="Papal "/>
    <s v="Papal State"/>
    <n v="1811"/>
    <s v="3rd Campaign"/>
    <s v="No/Lost"/>
  </r>
  <r>
    <x v="0"/>
    <x v="13"/>
    <s v="Piedmont"/>
    <s v="Italian-Ruled"/>
    <n v="1811"/>
    <s v="3rd Campaign"/>
    <s v="No"/>
  </r>
  <r>
    <x v="7"/>
    <x v="5"/>
    <s v="Parma"/>
    <s v="Italian-Ruled"/>
    <s v="May 1796"/>
    <s v="1st Campaign"/>
    <s v="No"/>
  </r>
  <r>
    <x v="0"/>
    <x v="1"/>
    <s v="Papal "/>
    <s v="Papal State"/>
    <s v="2 July 1796"/>
    <s v="1st Campaign"/>
    <s v="Lost"/>
  </r>
  <r>
    <x v="0"/>
    <x v="4"/>
    <s v="Papal "/>
    <s v="Papal State"/>
    <n v="1811"/>
    <s v="3rd Campaign"/>
    <s v="Yes/Lost"/>
  </r>
  <r>
    <x v="0"/>
    <x v="0"/>
    <s v="Papal "/>
    <s v="Papal State"/>
    <n v="1802"/>
    <s v="2nd Campaign"/>
    <s v="No/Lost"/>
  </r>
  <r>
    <x v="0"/>
    <x v="0"/>
    <s v="Papal "/>
    <s v="Papal State"/>
    <n v="1802"/>
    <s v="2nd Campaign"/>
    <s v="Yes"/>
  </r>
  <r>
    <x v="3"/>
    <x v="9"/>
    <s v="Modena"/>
    <s v="Italian-Ruled"/>
    <s v="25 Oct 1796"/>
    <s v="1st Campaign"/>
    <s v="No"/>
  </r>
  <r>
    <x v="0"/>
    <x v="28"/>
    <s v="Lombard-Venetia"/>
    <s v="Foreign-Ruled"/>
    <s v="5 June 1796"/>
    <s v="1st Campaign"/>
    <s v="No/Lost"/>
  </r>
  <r>
    <x v="0"/>
    <x v="17"/>
    <s v="Piedmont"/>
    <s v="Italian-Ruled"/>
    <n v="1811"/>
    <s v="3rd Campaign"/>
    <s v="No"/>
  </r>
  <r>
    <x v="0"/>
    <x v="1"/>
    <s v="Papal "/>
    <s v="Papal State"/>
    <s v="2 July 1796"/>
    <s v="1st Campaign"/>
    <s v="No/Lost"/>
  </r>
  <r>
    <x v="0"/>
    <x v="1"/>
    <s v="Papal "/>
    <s v="Papal State"/>
    <s v="2 July 1796"/>
    <s v="1st Campaign"/>
    <s v="No/Lost"/>
  </r>
  <r>
    <x v="0"/>
    <x v="28"/>
    <s v="Lombard-Venetia"/>
    <s v="Foreign-Ruled"/>
    <s v="5 June 1796"/>
    <s v="1st Campaign"/>
    <s v="No"/>
  </r>
  <r>
    <x v="3"/>
    <x v="9"/>
    <s v="Modena"/>
    <s v="Italian-Ruled"/>
    <s v="25 Oct 1796"/>
    <s v="1st Campaign"/>
    <s v="No/Lost"/>
  </r>
  <r>
    <x v="1"/>
    <x v="2"/>
    <s v="Tuscany"/>
    <s v="Italian-Ruled"/>
    <s v="Mar/Apr 1799"/>
    <s v="2nd Campaign"/>
    <s v="Lost"/>
  </r>
  <r>
    <x v="0"/>
    <x v="4"/>
    <s v="Papal "/>
    <s v="Papal State"/>
    <s v="1 Mar 1797"/>
    <s v="1st Campaign"/>
    <s v="No/Lost"/>
  </r>
  <r>
    <x v="0"/>
    <x v="0"/>
    <s v="Papal "/>
    <s v="Papal State"/>
    <n v="1802"/>
    <s v="2nd Campaign"/>
    <s v="No"/>
  </r>
  <r>
    <x v="2"/>
    <x v="0"/>
    <s v="Papal "/>
    <s v="Papal State"/>
    <n v="1798"/>
    <s v="1st Campaign"/>
    <s v="No"/>
  </r>
  <r>
    <x v="1"/>
    <x v="2"/>
    <s v="Tuscany"/>
    <s v="Italian-Ruled"/>
    <s v="Mar/Apr 1799"/>
    <s v="2nd Campaign"/>
    <s v="Yes"/>
  </r>
  <r>
    <x v="0"/>
    <x v="2"/>
    <s v="Tuscany"/>
    <s v="Italian-Ruled"/>
    <s v="Feb 1813"/>
    <s v="3rd Campaign"/>
    <s v="No"/>
  </r>
  <r>
    <x v="0"/>
    <x v="22"/>
    <s v="Tuscany"/>
    <s v="Italian-Ruled"/>
    <n v="1812"/>
    <s v="3rd Campaign"/>
    <s v="Yes"/>
  </r>
  <r>
    <x v="3"/>
    <x v="9"/>
    <s v="Modena"/>
    <s v="Italian-Ruled"/>
    <s v="19 June 1796"/>
    <s v="1st Campaign"/>
    <s v="Yes"/>
  </r>
  <r>
    <x v="3"/>
    <x v="9"/>
    <s v="Modena"/>
    <s v="Italian-Ruled"/>
    <s v="22 May 1796"/>
    <s v="1st Campaign"/>
    <s v="No"/>
  </r>
  <r>
    <x v="3"/>
    <x v="9"/>
    <s v="Modena"/>
    <s v="Italian-Ruled"/>
    <s v="25 Oct 1796"/>
    <s v="1st Campaign"/>
    <s v="No"/>
  </r>
  <r>
    <x v="3"/>
    <x v="9"/>
    <s v="Modena"/>
    <s v="Italian-Ruled"/>
    <s v="25 Oct 1796"/>
    <s v="1st Campaign"/>
    <s v="No"/>
  </r>
  <r>
    <x v="0"/>
    <x v="28"/>
    <s v="Lombard-Venetia"/>
    <s v="Foreign-Ruled"/>
    <s v="5 June 1796"/>
    <s v="1st Campaign"/>
    <s v="No"/>
  </r>
  <r>
    <x v="2"/>
    <x v="0"/>
    <s v="Papal "/>
    <s v="Papal State"/>
    <n v="1798"/>
    <s v="1st Campaign"/>
    <s v="No"/>
  </r>
  <r>
    <x v="0"/>
    <x v="13"/>
    <s v="Piedmont"/>
    <s v="Italian-Ruled"/>
    <n v="1811"/>
    <s v="3rd Campaign"/>
    <s v="No"/>
  </r>
  <r>
    <x v="0"/>
    <x v="22"/>
    <s v="Tuscany"/>
    <s v="Italian-Ruled"/>
    <n v="1811"/>
    <s v="3rd Campaign"/>
    <s v="No"/>
  </r>
  <r>
    <x v="0"/>
    <x v="1"/>
    <s v="Papal "/>
    <s v="Papal State"/>
    <s v="2 July 1796"/>
    <s v="1st Campaign"/>
    <s v="No"/>
  </r>
  <r>
    <x v="3"/>
    <x v="9"/>
    <s v="Modena"/>
    <s v="Italian-Ruled"/>
    <s v="22 May 1796"/>
    <s v="1st Campaign"/>
    <s v="No/Lost"/>
  </r>
  <r>
    <x v="1"/>
    <x v="9"/>
    <s v="Modena"/>
    <s v="Italian-Ruled"/>
    <s v="29 Oct 1796"/>
    <s v="1st Campaign"/>
    <s v="Yes"/>
  </r>
  <r>
    <x v="0"/>
    <x v="14"/>
    <s v="Lombard-Venetia"/>
    <s v="Foreign-Ruled"/>
    <s v="11 Sept 1797"/>
    <s v="1st Campaign"/>
    <s v="Yes"/>
  </r>
  <r>
    <x v="0"/>
    <x v="14"/>
    <s v="Lombard-Venetia"/>
    <s v="Foreign-Ruled"/>
    <s v="11 Sept 1797"/>
    <s v="1st Campaign"/>
    <s v="Yes"/>
  </r>
  <r>
    <x v="1"/>
    <x v="8"/>
    <s v="Lombard-Venetia"/>
    <s v="Foreign-Ruled"/>
    <s v="18 May 1797"/>
    <s v="1st Campaign"/>
    <s v="No"/>
  </r>
  <r>
    <x v="0"/>
    <x v="15"/>
    <s v="Lombard-Venetia"/>
    <s v="Foreign-Ruled"/>
    <s v="24 May 1796"/>
    <s v="1st Campaign"/>
    <s v="No"/>
  </r>
  <r>
    <x v="3"/>
    <x v="9"/>
    <s v="Modena"/>
    <s v="Italian-Ruled"/>
    <s v="22 May 1796"/>
    <s v="1st Campaign"/>
    <s v="No"/>
  </r>
  <r>
    <x v="0"/>
    <x v="14"/>
    <s v="Lombard-Venetia"/>
    <s v="Foreign-Ruled"/>
    <s v="11 Sept 1797"/>
    <s v="1st Campaign"/>
    <s v="Yes"/>
  </r>
  <r>
    <x v="1"/>
    <x v="14"/>
    <s v="Lombard-Venetia"/>
    <s v="Foreign-Ruled"/>
    <s v="11 Sept 1797"/>
    <s v="1st Campaign"/>
    <s v="Yes"/>
  </r>
  <r>
    <x v="0"/>
    <x v="14"/>
    <s v="Lombard-Venetia"/>
    <s v="Foreign-Ruled"/>
    <s v="11 Sept 1797"/>
    <s v="1st Campaign"/>
    <s v="Yes/Destroyed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1"/>
    <x v="2"/>
    <s v="Tuscany"/>
    <s v="Italian-Ruled"/>
    <s v="Mar/Apr 1799"/>
    <s v="2nd Campaign"/>
    <s v="Yes"/>
  </r>
  <r>
    <x v="0"/>
    <x v="8"/>
    <s v="Lombard-Venetia"/>
    <s v="Foreign-Ruled"/>
    <s v="18 May 1797"/>
    <s v="1st Campaign"/>
    <s v="Yes"/>
  </r>
  <r>
    <x v="0"/>
    <x v="17"/>
    <s v="Piedmont"/>
    <s v="Italian-Ruled"/>
    <n v="1811"/>
    <s v="3rd Campaign"/>
    <s v="Yes/Lost"/>
  </r>
  <r>
    <x v="2"/>
    <x v="0"/>
    <s v="Papal "/>
    <s v="Papal State"/>
    <n v="1798"/>
    <s v="1st Campaign"/>
    <s v="No"/>
  </r>
  <r>
    <x v="0"/>
    <x v="0"/>
    <s v="Papal "/>
    <s v="Papal State"/>
    <n v="1802"/>
    <s v="2nd Campaign"/>
    <s v="No"/>
  </r>
  <r>
    <x v="0"/>
    <x v="31"/>
    <s v="Papal "/>
    <s v="Papal State"/>
    <n v="1811"/>
    <s v="3rd Campaign"/>
    <s v="Yes"/>
  </r>
  <r>
    <x v="0"/>
    <x v="0"/>
    <s v="Papal "/>
    <s v="Papal State"/>
    <n v="1802"/>
    <s v="2nd Campaign"/>
    <s v="No"/>
  </r>
  <r>
    <x v="4"/>
    <x v="3"/>
    <s v="Piedmont"/>
    <s v="Italian-Ruled"/>
    <n v="1801"/>
    <s v="2nd Campaign"/>
    <s v="No/Lost"/>
  </r>
  <r>
    <x v="0"/>
    <x v="0"/>
    <s v="Papal "/>
    <s v="Papal State"/>
    <n v="1802"/>
    <s v="2nd Campaign"/>
    <s v="No"/>
  </r>
  <r>
    <x v="0"/>
    <x v="0"/>
    <s v="Papal "/>
    <s v="Papal State"/>
    <n v="1802"/>
    <s v="2nd Campaign"/>
    <s v="No"/>
  </r>
  <r>
    <x v="0"/>
    <x v="22"/>
    <s v="Tuscany"/>
    <s v="Italian-Ruled"/>
    <n v="1811"/>
    <s v="3rd Campaign"/>
    <s v="No"/>
  </r>
  <r>
    <x v="0"/>
    <x v="0"/>
    <s v="Papal "/>
    <s v="Papal State"/>
    <n v="1802"/>
    <s v="2nd Campaign"/>
    <s v="No"/>
  </r>
  <r>
    <x v="0"/>
    <x v="23"/>
    <s v="Piedmont"/>
    <s v="Italian-Ruled"/>
    <n v="1811"/>
    <s v="3rd Campaign"/>
    <s v="Yes/Lost"/>
  </r>
  <r>
    <x v="0"/>
    <x v="0"/>
    <s v="Papal "/>
    <s v="Papal State"/>
    <n v="1802"/>
    <s v="2nd Campaign"/>
    <s v="No"/>
  </r>
  <r>
    <x v="0"/>
    <x v="0"/>
    <s v="Papal "/>
    <s v="Papal State"/>
    <n v="1802"/>
    <s v="2nd Campaign"/>
    <s v="No"/>
  </r>
  <r>
    <x v="0"/>
    <x v="32"/>
    <s v="Tuscany"/>
    <s v="Italian-Ruled"/>
    <s v="Feb 1813"/>
    <s v="3rd Campaign"/>
    <s v="No"/>
  </r>
  <r>
    <x v="0"/>
    <x v="4"/>
    <s v="Papal "/>
    <s v="Papal State"/>
    <n v="1811"/>
    <s v="3rd Campaign"/>
    <s v="Yes/Lost"/>
  </r>
  <r>
    <x v="0"/>
    <x v="0"/>
    <s v="Papal "/>
    <s v="Papal State"/>
    <n v="1802"/>
    <s v="2nd Campaign"/>
    <s v="No"/>
  </r>
  <r>
    <x v="0"/>
    <x v="0"/>
    <s v="Papal "/>
    <s v="Papal State"/>
    <n v="1802"/>
    <s v="2nd Campaign"/>
    <s v="No/Lost"/>
  </r>
  <r>
    <x v="0"/>
    <x v="0"/>
    <s v="Papal "/>
    <s v="Papal State"/>
    <n v="1802"/>
    <s v="2nd Campaign"/>
    <s v="No"/>
  </r>
  <r>
    <x v="4"/>
    <x v="27"/>
    <s v="Papal "/>
    <s v="Papal State"/>
    <n v="1797"/>
    <s v="1st Campaign"/>
    <s v="No"/>
  </r>
  <r>
    <x v="1"/>
    <x v="2"/>
    <s v="Tuscany"/>
    <s v="Italian-Ruled"/>
    <s v="Mar/Apr 1799"/>
    <s v="2nd Campaign"/>
    <s v="Lost"/>
  </r>
  <r>
    <x v="0"/>
    <x v="7"/>
    <s v="Lombard-Venetia"/>
    <s v="Foreign-Ruled"/>
    <s v="24 Feb 1797"/>
    <s v="1st Campaign"/>
    <s v="No"/>
  </r>
  <r>
    <x v="4"/>
    <x v="5"/>
    <s v="Parma"/>
    <s v="Italian-Ruled"/>
    <s v="May 1796"/>
    <s v="1st Campaign"/>
    <s v="No"/>
  </r>
  <r>
    <x v="1"/>
    <x v="14"/>
    <s v="Lombard-Venetia"/>
    <s v="Foreign-Ruled"/>
    <s v="11 Sept 1797"/>
    <s v="1st Campaign"/>
    <s v="No"/>
  </r>
  <r>
    <x v="1"/>
    <x v="14"/>
    <s v="Lombard-Venetia"/>
    <s v="Foreign-Ruled"/>
    <s v="11 Sept 1797"/>
    <s v="1st Campaign"/>
    <s v="Yes"/>
  </r>
  <r>
    <x v="0"/>
    <x v="14"/>
    <s v="Lombard-Venetia"/>
    <s v="Foreign-Ruled"/>
    <s v="11 Sept 1797"/>
    <s v="1st Campaign"/>
    <s v="Yes"/>
  </r>
  <r>
    <x v="1"/>
    <x v="14"/>
    <s v="Lombard-Venetia"/>
    <s v="Foreign-Ruled"/>
    <s v="11 Sept 1797"/>
    <s v="1st Campaign"/>
    <s v="No"/>
  </r>
  <r>
    <x v="0"/>
    <x v="14"/>
    <s v="Lombard-Venetia"/>
    <s v="Foreign-Ruled"/>
    <s v="11 Sept 1797"/>
    <s v="1st Campaign"/>
    <s v="Yes"/>
  </r>
  <r>
    <x v="0"/>
    <x v="14"/>
    <s v="Lombard-Venetia"/>
    <s v="Foreign-Ruled"/>
    <s v="11 Sept 1797"/>
    <s v="1st Campaign"/>
    <s v="No"/>
  </r>
  <r>
    <x v="1"/>
    <x v="14"/>
    <s v="Lombard-Venetia"/>
    <s v="Foreign-Ruled"/>
    <s v="11 Sept 1797"/>
    <s v="1st Campaign"/>
    <s v="Yes"/>
  </r>
  <r>
    <x v="0"/>
    <x v="14"/>
    <s v="Lombard-Venetia"/>
    <s v="Foreign-Ruled"/>
    <s v="11 Sept 1797"/>
    <s v="1st Campaign"/>
    <s v="Yes"/>
  </r>
  <r>
    <x v="1"/>
    <x v="8"/>
    <s v="Lombard-Venetia"/>
    <s v="Foreign-Ruled"/>
    <s v="18 May 1797"/>
    <s v="1st Campaign"/>
    <s v="No"/>
  </r>
  <r>
    <x v="1"/>
    <x v="8"/>
    <s v="Lombard-Venetia"/>
    <s v="Foreign-Ruled"/>
    <s v="18 May 1797"/>
    <s v="1st Campaign"/>
    <s v="Yes/Lost"/>
  </r>
  <r>
    <x v="1"/>
    <x v="8"/>
    <s v="Lombard-Venetia"/>
    <s v="Foreign-Ruled"/>
    <s v="18 May 1797"/>
    <s v="1st Campaign"/>
    <s v="No"/>
  </r>
  <r>
    <x v="0"/>
    <x v="8"/>
    <s v="Lombard-Venetia"/>
    <s v="Foreign-Ruled"/>
    <s v="18 May 1797"/>
    <s v="1st Campaign"/>
    <s v="No"/>
  </r>
  <r>
    <x v="0"/>
    <x v="8"/>
    <s v="Lombard-Venetia"/>
    <s v="Foreign-Ruled"/>
    <s v="18 May 1797"/>
    <s v="1st Campaign"/>
    <s v="Yes"/>
  </r>
  <r>
    <x v="0"/>
    <x v="8"/>
    <s v="Lombard-Venetia"/>
    <s v="Foreign-Ruled"/>
    <s v="18 May 1797"/>
    <s v="1st Campaign"/>
    <s v="Yes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04">
  <r>
    <x v="0"/>
    <s v="Saint Louis les Francais"/>
    <s v="Church"/>
    <s v="Rome"/>
    <s v="Papal "/>
    <s v="Papal State"/>
    <n v="1802"/>
    <x v="0"/>
    <s v="No/Lost"/>
  </r>
  <r>
    <x v="1"/>
    <s v="Oratory Madonna del Piombo"/>
    <s v="Church"/>
    <s v="Bologna"/>
    <s v="Papal "/>
    <s v="Papal State"/>
    <s v="2 July 1796"/>
    <x v="1"/>
    <s v="Yes"/>
  </r>
  <r>
    <x v="1"/>
    <s v="Madonna di Galliera"/>
    <s v="Church"/>
    <s v="Bologna"/>
    <s v="Papal "/>
    <s v="Papal State"/>
    <s v="2 July 1796"/>
    <x v="1"/>
    <s v="No"/>
  </r>
  <r>
    <x v="1"/>
    <s v="Capucines Church"/>
    <s v="Church"/>
    <s v="Bologna"/>
    <s v="Papal "/>
    <s v="Papal State"/>
    <s v="2 July 1796"/>
    <x v="1"/>
    <s v="No"/>
  </r>
  <r>
    <x v="1"/>
    <s v="Madonna di Galliera"/>
    <s v="Church"/>
    <s v="Bologna"/>
    <s v="Papal "/>
    <s v="Papal State"/>
    <s v="2 July 1796"/>
    <x v="1"/>
    <s v="No/Lost"/>
  </r>
  <r>
    <x v="1"/>
    <s v="Madonna di Galliera"/>
    <s v="Church"/>
    <s v="Bologna"/>
    <s v="Papal "/>
    <s v="Papal State"/>
    <s v="2 July 1796"/>
    <x v="1"/>
    <s v="No/Lost"/>
  </r>
  <r>
    <x v="1"/>
    <s v="Pitti Palace"/>
    <s v="Palace"/>
    <s v="Florence"/>
    <s v="Tuscany"/>
    <s v="Italian-Ruled"/>
    <s v="Mar/Apr 1799"/>
    <x v="0"/>
    <s v="Yes"/>
  </r>
  <r>
    <x v="1"/>
    <s v="Pitti Palace"/>
    <s v="Palace"/>
    <s v="Florence"/>
    <s v="Tuscany"/>
    <s v="Italian-Ruled"/>
    <s v="Mar/Apr 1799"/>
    <x v="0"/>
    <s v="Yes"/>
  </r>
  <r>
    <x v="1"/>
    <s v="Braschi collection"/>
    <s v="Private Collection"/>
    <s v="Rome"/>
    <s v="Papal "/>
    <s v="Papal State"/>
    <n v="1798"/>
    <x v="1"/>
    <s v="No"/>
  </r>
  <r>
    <x v="1"/>
    <s v="Gallery"/>
    <s v="Gallery"/>
    <s v="Turin"/>
    <s v="Piedmont"/>
    <s v="Italian-Ruled"/>
    <s v="Feb/Mar 1799"/>
    <x v="0"/>
    <s v="No"/>
  </r>
  <r>
    <x v="1"/>
    <s v="Gallery"/>
    <s v="Gallery"/>
    <s v="Turin"/>
    <s v="Piedmont"/>
    <s v="Italian-Ruled"/>
    <s v="Feb/Mar 1799"/>
    <x v="0"/>
    <s v="Yes"/>
  </r>
  <r>
    <x v="1"/>
    <s v="Gallery"/>
    <s v="Gallery"/>
    <s v="Turin"/>
    <s v="Piedmont"/>
    <s v="Italian-Ruled"/>
    <s v="Feb/Mar 1799"/>
    <x v="0"/>
    <s v="Yes"/>
  </r>
  <r>
    <x v="1"/>
    <s v="Gallery"/>
    <s v="Gallery"/>
    <s v="Turin"/>
    <s v="Piedmont"/>
    <s v="Italian-Ruled"/>
    <s v="Feb/Mar 1799"/>
    <x v="0"/>
    <s v="Yes"/>
  </r>
  <r>
    <x v="1"/>
    <s v="Gallery"/>
    <s v="Gallery"/>
    <s v="Turin"/>
    <s v="Piedmont"/>
    <s v="Italian-Ruled"/>
    <s v="Feb/Mar 1799"/>
    <x v="0"/>
    <s v="No"/>
  </r>
  <r>
    <x v="1"/>
    <s v="Gallery"/>
    <s v="Gallery"/>
    <s v="Turin"/>
    <s v="Piedmont"/>
    <s v="Italian-Ruled"/>
    <s v="Feb/Mar 1799"/>
    <x v="0"/>
    <s v="Yes"/>
  </r>
  <r>
    <x v="2"/>
    <s v="Santa Trinita (deleted)"/>
    <s v="Church"/>
    <s v="Florence"/>
    <s v="Tuscany"/>
    <s v="Italian-Ruled"/>
    <s v="Feb 1813"/>
    <x v="2"/>
    <s v="No"/>
  </r>
  <r>
    <x v="0"/>
    <s v="St. Francis"/>
    <s v="Church"/>
    <s v="Perugia"/>
    <s v="Papal "/>
    <s v="Papal State"/>
    <s v="20 Feb 1797"/>
    <x v="1"/>
    <s v="Yes"/>
  </r>
  <r>
    <x v="0"/>
    <s v="St. Francis (deleted)"/>
    <s v="Church"/>
    <s v="Perugia"/>
    <s v="Papal "/>
    <s v="Papal State"/>
    <n v="1811"/>
    <x v="2"/>
    <s v="No"/>
  </r>
  <r>
    <x v="0"/>
    <s v="Benedictine Church of St. Alexander (deleted)"/>
    <s v="Church"/>
    <s v="Parma"/>
    <s v="Parma"/>
    <s v="Italian-Ruled"/>
    <n v="1811"/>
    <x v="2"/>
    <s v="Yes"/>
  </r>
  <r>
    <x v="1"/>
    <s v="Pitti Palace"/>
    <s v="Palace"/>
    <s v="Florence"/>
    <s v="Tuscany"/>
    <s v="Italian-Ruled"/>
    <s v="Mar/Apr 1799"/>
    <x v="0"/>
    <s v="Yes"/>
  </r>
  <r>
    <x v="1"/>
    <s v="Pitti Palace"/>
    <s v="Palace"/>
    <s v="Florence"/>
    <s v="Tuscany"/>
    <s v="Italian-Ruled"/>
    <s v="Mar/Apr 1799"/>
    <x v="0"/>
    <s v="Yes"/>
  </r>
  <r>
    <x v="2"/>
    <s v="San Niccolo (deleted)"/>
    <s v="Church"/>
    <s v="Foligno"/>
    <s v="Papal "/>
    <s v="Papal State"/>
    <n v="1811"/>
    <x v="2"/>
    <s v="Split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2"/>
    <s v="Santa Maria della Vittoria"/>
    <s v="Church"/>
    <s v="Mantova"/>
    <s v="Lombard-Venetia"/>
    <s v="Foreign-Ruled"/>
    <s v="24 Feb 1797"/>
    <x v="1"/>
    <s v="No"/>
  </r>
  <r>
    <x v="2"/>
    <s v="Saint Zenon"/>
    <s v="Church"/>
    <s v="Verona"/>
    <s v="Lombard-Venetia"/>
    <s v="Foreign-Ruled"/>
    <s v="15 May 1797"/>
    <x v="1"/>
    <s v="Yes"/>
  </r>
  <r>
    <x v="2"/>
    <s v="Saint Zenon"/>
    <s v="Church"/>
    <s v="Verona"/>
    <s v="Lombard-Venetia"/>
    <s v="Foreign-Ruled"/>
    <s v="15 May 1797"/>
    <x v="1"/>
    <s v="Yes"/>
  </r>
  <r>
    <x v="2"/>
    <s v="Saint Zenon"/>
    <s v="Church"/>
    <s v="Verona"/>
    <s v="Lombard-Venetia"/>
    <s v="Foreign-Ruled"/>
    <s v="15 May 1797"/>
    <x v="1"/>
    <s v="Yes"/>
  </r>
  <r>
    <x v="2"/>
    <s v="Saint Zenon"/>
    <s v="Church"/>
    <s v="Verona"/>
    <s v="Lombard-Venetia"/>
    <s v="Foreign-Ruled"/>
    <s v="15 May 1797"/>
    <x v="1"/>
    <s v="No"/>
  </r>
  <r>
    <x v="2"/>
    <s v="Saint Zenon"/>
    <s v="Church"/>
    <s v="Verona"/>
    <s v="Lombard-Venetia"/>
    <s v="Foreign-Ruled"/>
    <s v="15 May 1797"/>
    <x v="1"/>
    <s v="No"/>
  </r>
  <r>
    <x v="2"/>
    <s v="Saint Zenon"/>
    <s v="Church"/>
    <s v="Verona"/>
    <s v="Lombard-Venetia"/>
    <s v="Foreign-Ruled"/>
    <s v="15 May 1797"/>
    <x v="1"/>
    <s v="No"/>
  </r>
  <r>
    <x v="4"/>
    <s v="Gallery"/>
    <s v="Gallery"/>
    <s v="Modena"/>
    <s v="Modena"/>
    <s v="Italian-Ruled"/>
    <s v="22 May 1796"/>
    <x v="1"/>
    <s v="Yes"/>
  </r>
  <r>
    <x v="4"/>
    <s v="Camaldules of Saint Romuald"/>
    <s v="Church"/>
    <s v="Rome"/>
    <s v="Papal "/>
    <s v="Papal State"/>
    <s v="6 May 1797"/>
    <x v="1"/>
    <s v="Yes"/>
  </r>
  <r>
    <x v="4"/>
    <s v="Vatican"/>
    <s v="Church"/>
    <s v="Vatican"/>
    <s v="Papal "/>
    <s v="Papal State"/>
    <s v="2 Apr 1797"/>
    <x v="1"/>
    <s v="Yes"/>
  </r>
  <r>
    <x v="1"/>
    <s v="Eglise des Carmes-Chausses (deleted)"/>
    <s v="Church"/>
    <s v="Parma"/>
    <s v="Parma"/>
    <s v="Italian-Ruled"/>
    <n v="1811"/>
    <x v="2"/>
    <s v="Yes"/>
  </r>
  <r>
    <x v="1"/>
    <s v="Capucines Church"/>
    <s v="Church"/>
    <s v="Parma"/>
    <s v="Parma"/>
    <s v="Italian-Ruled"/>
    <s v="3 May 1803"/>
    <x v="0"/>
    <s v="Yes"/>
  </r>
  <r>
    <x v="1"/>
    <m/>
    <s v="Unknown"/>
    <s v="Parma"/>
    <s v="Parma"/>
    <s v="Italian-Ruled"/>
    <s v="3 May 1803"/>
    <x v="0"/>
    <s v="No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Pontifical Palace"/>
    <s v="Palace"/>
    <s v="Loreto"/>
    <s v="Papal "/>
    <s v="Papal State"/>
    <s v="13 Feb 1797"/>
    <x v="1"/>
    <s v="Yes"/>
  </r>
  <r>
    <x v="0"/>
    <s v="Gallery"/>
    <s v="Gallery"/>
    <s v="Modena"/>
    <s v="Modena"/>
    <s v="Italian-Ruled"/>
    <s v="22 May 1796"/>
    <x v="1"/>
    <s v="No"/>
  </r>
  <r>
    <x v="0"/>
    <s v="Cathedral"/>
    <s v="Church"/>
    <s v="Perugia"/>
    <s v="Papal "/>
    <s v="Papal State"/>
    <s v="24 Feb 1797"/>
    <x v="1"/>
    <s v="Yes"/>
  </r>
  <r>
    <x v="0"/>
    <s v="St Augustin"/>
    <s v="Church"/>
    <s v="Perugia"/>
    <s v="Papal "/>
    <s v="Papal State"/>
    <s v="27 Feb 1797"/>
    <x v="1"/>
    <s v="No"/>
  </r>
  <r>
    <x v="0"/>
    <s v="Cathedral"/>
    <s v="Church"/>
    <s v="Pesaro"/>
    <s v="Papal "/>
    <s v="Papal State"/>
    <n v="1797"/>
    <x v="1"/>
    <s v="No"/>
  </r>
  <r>
    <x v="0"/>
    <s v="Oratory of the Confraternity of Holy Name"/>
    <s v="Church"/>
    <s v="Pesaro"/>
    <s v="Papal "/>
    <s v="Papal State"/>
    <n v="1797"/>
    <x v="1"/>
    <s v="No"/>
  </r>
  <r>
    <x v="0"/>
    <s v="Oratory of the Confraternity of Holy Name"/>
    <s v="Church"/>
    <s v="Pesaro"/>
    <s v="Papal "/>
    <s v="Papal State"/>
    <n v="1797"/>
    <x v="1"/>
    <s v="No"/>
  </r>
  <r>
    <x v="0"/>
    <s v="St. Francis"/>
    <s v="Church"/>
    <s v="Pesaro"/>
    <s v="Papal "/>
    <s v="Papal State"/>
    <n v="1797"/>
    <x v="1"/>
    <s v="Yes"/>
  </r>
  <r>
    <x v="4"/>
    <s v="San Savli (deleted)"/>
    <s v="Church"/>
    <s v="Florence"/>
    <s v="Tuscany"/>
    <s v="Italian-Ruled"/>
    <n v="1811"/>
    <x v="2"/>
    <s v="No"/>
  </r>
  <r>
    <x v="3"/>
    <s v="Church of Christ and Mary (deleted)"/>
    <s v="Church"/>
    <s v="Genoa"/>
    <s v="Piedmont"/>
    <s v="Italian-Ruled"/>
    <n v="1811"/>
    <x v="2"/>
    <s v="Yes/Lost"/>
  </r>
  <r>
    <x v="2"/>
    <s v="St Francis"/>
    <s v="Church"/>
    <s v="Pesaro"/>
    <s v="Papal "/>
    <s v="Papal State"/>
    <n v="1797"/>
    <x v="1"/>
    <s v="Yes"/>
  </r>
  <r>
    <x v="2"/>
    <s v="St Zachary"/>
    <s v="Church"/>
    <s v="Venice"/>
    <s v="Lombard-Venetia"/>
    <s v="Foreign-Ruled"/>
    <s v="11 Sept 1797"/>
    <x v="1"/>
    <s v="Yes"/>
  </r>
  <r>
    <x v="2"/>
    <s v="Church of the Augustines of San Quintino (deleted)"/>
    <s v="Church"/>
    <s v="Parma"/>
    <s v="Parma"/>
    <s v="Italian-Ruled"/>
    <n v="1811"/>
    <x v="2"/>
    <s v="No"/>
  </r>
  <r>
    <x v="2"/>
    <s v="Brera Museum"/>
    <s v="Museum"/>
    <s v="Milan"/>
    <s v="Lombard-Venetia"/>
    <s v="Foreign-Ruled"/>
    <n v="1812"/>
    <x v="2"/>
    <s v="Exchanged"/>
  </r>
  <r>
    <x v="3"/>
    <s v="Pitti Palace"/>
    <s v="Palace"/>
    <s v="Florence"/>
    <s v="Tuscany"/>
    <s v="Italian-Ruled"/>
    <s v="Mar/Apr 1799"/>
    <x v="0"/>
    <s v="Lost"/>
  </r>
  <r>
    <x v="3"/>
    <s v="Pitti Palace"/>
    <s v="Palace"/>
    <s v="Florence"/>
    <s v="Tuscany"/>
    <s v="Italian-Ruled"/>
    <s v="Mar/Apr 1799"/>
    <x v="0"/>
    <s v="Lost"/>
  </r>
  <r>
    <x v="3"/>
    <s v="St Louis of the French"/>
    <s v="Church"/>
    <s v="Rome"/>
    <s v="Papal "/>
    <s v="Papal State"/>
    <n v="1802"/>
    <x v="0"/>
    <s v="No"/>
  </r>
  <r>
    <x v="0"/>
    <s v="Pitti Palace"/>
    <s v="Palace"/>
    <s v="Florence"/>
    <s v="Tuscany"/>
    <s v="Italian-Ruled"/>
    <s v="Mar/Apr 1799"/>
    <x v="0"/>
    <s v="Yes"/>
  </r>
  <r>
    <x v="0"/>
    <s v="Hotel of the school of San Marco"/>
    <s v="Church"/>
    <s v="Venice"/>
    <s v="Lombard-Venetia"/>
    <s v="Foreign-Ruled"/>
    <s v="11 Sept 1797"/>
    <x v="1"/>
    <s v="Yes"/>
  </r>
  <r>
    <x v="0"/>
    <s v="Capucines Convent (deleted)"/>
    <s v="Church"/>
    <s v="Parma"/>
    <s v="Parma"/>
    <s v="Italian-Ruled"/>
    <n v="1811"/>
    <x v="2"/>
    <s v="No"/>
  </r>
  <r>
    <x v="2"/>
    <s v="Church (deleted convent)"/>
    <s v="Church"/>
    <s v="Florence"/>
    <s v="Tuscany"/>
    <s v="Italian-Ruled"/>
    <n v="1811"/>
    <x v="2"/>
    <s v="No"/>
  </r>
  <r>
    <x v="3"/>
    <s v="Couvent des Moines-Reformes (deleted)"/>
    <s v="Church"/>
    <s v="Todi"/>
    <s v="Papal "/>
    <s v="Papal State"/>
    <n v="1811"/>
    <x v="2"/>
    <s v="Yes/Lost"/>
  </r>
  <r>
    <x v="2"/>
    <s v="San Giacomo (deleted)"/>
    <s v="Church"/>
    <s v="Savona"/>
    <s v="Piedmont"/>
    <s v="Italian-Ruled"/>
    <n v="1811"/>
    <x v="2"/>
    <s v="Yes"/>
  </r>
  <r>
    <x v="0"/>
    <s v="Church of the Holy Spirit"/>
    <s v="Church"/>
    <s v="Florence"/>
    <s v="Tuscany"/>
    <s v="Italian-Ruled"/>
    <n v="1813"/>
    <x v="2"/>
    <s v="No"/>
  </r>
  <r>
    <x v="3"/>
    <s v="Pitti Palace"/>
    <s v="Palace"/>
    <s v="Florence"/>
    <s v="Tuscany"/>
    <s v="Italian-Ruled"/>
    <s v="Mar/Apr 1799"/>
    <x v="0"/>
    <s v="Yes"/>
  </r>
  <r>
    <x v="4"/>
    <s v="Gallery"/>
    <s v="Gallery"/>
    <s v="Modena"/>
    <s v="Modena"/>
    <s v="Italian-Ruled"/>
    <s v="25 Oct 1796"/>
    <x v="1"/>
    <s v="No"/>
  </r>
  <r>
    <x v="4"/>
    <s v="Ambrosian Library"/>
    <s v="Other"/>
    <s v="Milan"/>
    <s v="Lombard-Venetia"/>
    <s v="Foreign-Ruled"/>
    <s v="24 May 1796"/>
    <x v="1"/>
    <s v="Lost"/>
  </r>
  <r>
    <x v="0"/>
    <s v="Church of Christ and Mary (deleted)"/>
    <s v="Church"/>
    <s v="Genoa"/>
    <s v="Piedmont"/>
    <s v="Italian-Ruled"/>
    <n v="1811"/>
    <x v="2"/>
    <s v="Yes/Lost"/>
  </r>
  <r>
    <x v="0"/>
    <m/>
    <s v="Unknown"/>
    <s v="Livorno"/>
    <s v="Piedmont"/>
    <s v="Italian-Ruled"/>
    <s v="8 July 1796"/>
    <x v="1"/>
    <s v="No/Lost"/>
  </r>
  <r>
    <x v="0"/>
    <s v="Gallery"/>
    <s v="Gallery"/>
    <s v="Modena"/>
    <s v="Modena"/>
    <s v="Italian-Ruled"/>
    <s v="25 Oct 1796"/>
    <x v="1"/>
    <s v="No"/>
  </r>
  <r>
    <x v="0"/>
    <s v="Chiesa Nuova (des Philippins)"/>
    <s v="Church"/>
    <s v="Rome"/>
    <s v="Papal "/>
    <s v="Papal State"/>
    <s v="3 Apr 1797"/>
    <x v="1"/>
    <s v="Yes"/>
  </r>
  <r>
    <x v="2"/>
    <s v="Brera Museum"/>
    <s v="Museum"/>
    <s v="Milan"/>
    <s v="Lombard-Venetia"/>
    <s v="Foreign-Ruled"/>
    <n v="1812"/>
    <x v="2"/>
    <s v="Exchanged"/>
  </r>
  <r>
    <x v="0"/>
    <s v="Chartreuse"/>
    <s v="Church"/>
    <s v="Bologna"/>
    <s v="Papal "/>
    <s v="Papal State"/>
    <s v="2 July 1796"/>
    <x v="1"/>
    <s v="Yes"/>
  </r>
  <r>
    <x v="0"/>
    <s v="San Salvatore"/>
    <s v="Church"/>
    <s v="Bologna"/>
    <s v="Papal "/>
    <s v="Papal State"/>
    <s v="2 July 1796"/>
    <x v="1"/>
    <s v="Yes"/>
  </r>
  <r>
    <x v="0"/>
    <s v="St Paul Convent"/>
    <s v="Church"/>
    <s v="Parma"/>
    <s v="Parma"/>
    <s v="Italian-Ruled"/>
    <s v="May 1796"/>
    <x v="1"/>
    <s v="Yes"/>
  </r>
  <r>
    <x v="0"/>
    <s v="Corpus Domini Church"/>
    <s v="Church"/>
    <s v="Bologna"/>
    <s v="Papal "/>
    <s v="Papal State"/>
    <s v="2 July 1796"/>
    <x v="1"/>
    <s v="No"/>
  </r>
  <r>
    <x v="0"/>
    <s v="Madonna di Galliera"/>
    <s v="Church"/>
    <s v="Bologna"/>
    <s v="Papal "/>
    <s v="Papal State"/>
    <s v="2 July 1796"/>
    <x v="1"/>
    <s v="Yes"/>
  </r>
  <r>
    <x v="0"/>
    <s v="Pitti Palace"/>
    <s v="Palace"/>
    <s v="Florence"/>
    <s v="Tuscany"/>
    <s v="Italian-Ruled"/>
    <s v="Mar/Apr 1799"/>
    <x v="0"/>
    <s v="Lost"/>
  </r>
  <r>
    <x v="0"/>
    <s v="Pontifical Palace"/>
    <s v="Palace"/>
    <s v="Loreto"/>
    <s v="Papal "/>
    <s v="Papal State"/>
    <s v="13 Feb 1797"/>
    <x v="1"/>
    <s v="No"/>
  </r>
  <r>
    <x v="0"/>
    <s v="Gallery"/>
    <s v="Gallery"/>
    <s v="Modena"/>
    <s v="Modena"/>
    <s v="Italian-Ruled"/>
    <s v="19 June 1796"/>
    <x v="1"/>
    <s v="No"/>
  </r>
  <r>
    <x v="0"/>
    <s v="Gallery"/>
    <s v="Gallery"/>
    <s v="Modena"/>
    <s v="Modena"/>
    <s v="Italian-Ruled"/>
    <s v="25 Oct 1796"/>
    <x v="1"/>
    <s v="Yes"/>
  </r>
  <r>
    <x v="0"/>
    <s v="Gallery"/>
    <s v="Gallery"/>
    <s v="Modena"/>
    <s v="Modena"/>
    <s v="Italian-Ruled"/>
    <s v="25 Oct 1796"/>
    <x v="1"/>
    <s v="Yes"/>
  </r>
  <r>
    <x v="0"/>
    <s v="Gallery"/>
    <s v="Gallery"/>
    <s v="Modena"/>
    <s v="Modena"/>
    <s v="Italian-Ruled"/>
    <s v="25 Oct 1796"/>
    <x v="1"/>
    <s v="Yes"/>
  </r>
  <r>
    <x v="0"/>
    <s v="Gallery"/>
    <s v="Gallery"/>
    <s v="Modena"/>
    <s v="Modena"/>
    <s v="Italian-Ruled"/>
    <s v="25 Oct 1796"/>
    <x v="1"/>
    <s v="Yes"/>
  </r>
  <r>
    <x v="0"/>
    <s v="Capucines Church"/>
    <s v="Church"/>
    <s v="Parma"/>
    <s v="Parma"/>
    <s v="Italian-Ruled"/>
    <s v="May 1796"/>
    <x v="1"/>
    <s v="Yes"/>
  </r>
  <r>
    <x v="0"/>
    <s v="St Francis at Ripa"/>
    <s v="Church"/>
    <s v="Rome"/>
    <s v="Papal "/>
    <s v="Papal State"/>
    <s v="5 Apr 1797"/>
    <x v="1"/>
    <s v="No"/>
  </r>
  <r>
    <x v="0"/>
    <s v="Santa Maria della Pieta"/>
    <s v="Church"/>
    <s v="Bologna"/>
    <s v="Papal "/>
    <s v="Papal State"/>
    <s v="2 July 1796"/>
    <x v="1"/>
    <s v="Yes"/>
  </r>
  <r>
    <x v="0"/>
    <s v="St Dominic"/>
    <s v="Church"/>
    <s v="Bologna"/>
    <s v="Papal "/>
    <s v="Papal State"/>
    <s v="2 July 1796"/>
    <x v="1"/>
    <s v="No"/>
  </r>
  <r>
    <x v="0"/>
    <s v="Capucines Church"/>
    <s v="Church"/>
    <s v="Cento"/>
    <s v="Papal "/>
    <s v="Papal State"/>
    <s v="7 July 1796"/>
    <x v="1"/>
    <s v="Yes"/>
  </r>
  <r>
    <x v="0"/>
    <s v="Gallery"/>
    <s v="Gallery"/>
    <s v="Modena"/>
    <s v="Modena"/>
    <s v="Italian-Ruled"/>
    <s v="25 Oct 1796"/>
    <x v="1"/>
    <s v="No"/>
  </r>
  <r>
    <x v="0"/>
    <s v="Gallery"/>
    <s v="Gallery"/>
    <s v="Modena"/>
    <s v="Modena"/>
    <s v="Italian-Ruled"/>
    <s v="25 Oct 1796"/>
    <x v="1"/>
    <s v="No"/>
  </r>
  <r>
    <x v="0"/>
    <s v="Cathedral"/>
    <s v="Church"/>
    <s v="Piacenza"/>
    <s v="Parma"/>
    <s v="Italian-Ruled"/>
    <s v="May 1796"/>
    <x v="1"/>
    <s v="Yes"/>
  </r>
  <r>
    <x v="0"/>
    <s v="Cathedral"/>
    <s v="Church"/>
    <s v="Piacenza"/>
    <s v="Parma"/>
    <s v="Italian-Ruled"/>
    <s v="May 1796"/>
    <x v="1"/>
    <s v="Yes"/>
  </r>
  <r>
    <x v="2"/>
    <s v="St Francis (deleted)"/>
    <s v="Church"/>
    <s v="Levanto"/>
    <s v="Piedmont"/>
    <s v="Italian-Ruled"/>
    <n v="1811"/>
    <x v="2"/>
    <s v="Yes/Lost"/>
  </r>
  <r>
    <x v="2"/>
    <s v="Campo-Santa (from a deleted convent)"/>
    <s v="Church"/>
    <s v="Pisa"/>
    <s v="Tuscany"/>
    <s v="Italian-Ruled"/>
    <n v="1811"/>
    <x v="2"/>
    <s v="No/Lost"/>
  </r>
  <r>
    <x v="2"/>
    <s v="Church (deleted convent)"/>
    <s v="Church"/>
    <s v="Florence"/>
    <s v="Tuscany"/>
    <s v="Italian-Ruled"/>
    <n v="1811"/>
    <x v="2"/>
    <s v="No"/>
  </r>
  <r>
    <x v="4"/>
    <s v="St Philip (from a deleted convent)"/>
    <s v="Church"/>
    <s v="Genoa"/>
    <s v="Piedmont"/>
    <s v="Italian-Ruled"/>
    <n v="1811"/>
    <x v="2"/>
    <s v="Yes/Lost"/>
  </r>
  <r>
    <x v="0"/>
    <s v="Gallery"/>
    <s v="Gallery"/>
    <s v="Modena"/>
    <s v="Modena"/>
    <s v="Italian-Ruled"/>
    <s v="25 Oct 1796"/>
    <x v="1"/>
    <s v="Yes"/>
  </r>
  <r>
    <x v="1"/>
    <s v="Santa Maria della Pieta"/>
    <s v="Church"/>
    <s v="Bologna"/>
    <s v="Papal "/>
    <s v="Papal State"/>
    <s v="2 July 1796"/>
    <x v="1"/>
    <s v="Yes"/>
  </r>
  <r>
    <x v="5"/>
    <s v="St Francis (deleted)"/>
    <s v="Church"/>
    <s v="Pisa"/>
    <s v="Tuscany"/>
    <s v="Italian-Ruled"/>
    <n v="1811"/>
    <x v="2"/>
    <s v="No"/>
  </r>
  <r>
    <x v="0"/>
    <s v="Doge Palace"/>
    <s v="Palace"/>
    <s v="Venice"/>
    <s v="Lombard-Venetia"/>
    <s v="Foreign-Ruled"/>
    <s v="11 Sept 1797"/>
    <x v="1"/>
    <s v="Yes"/>
  </r>
  <r>
    <x v="0"/>
    <s v="Academy of Fine Arts"/>
    <s v="Academy"/>
    <s v="Parma"/>
    <s v="Parma"/>
    <s v="Italian-Ruled"/>
    <s v="May 1796"/>
    <x v="1"/>
    <s v="Yes"/>
  </r>
  <r>
    <x v="0"/>
    <s v="Pitti Palace"/>
    <s v="Palace"/>
    <s v="Florence"/>
    <s v="Tuscany"/>
    <s v="Italian-Ruled"/>
    <s v="Mar/Apr 1799"/>
    <x v="0"/>
    <s v="Yes"/>
  </r>
  <r>
    <x v="0"/>
    <m/>
    <s v="Unknown"/>
    <s v="Parma"/>
    <s v="Parma"/>
    <s v="Italian-Ruled"/>
    <s v="May 1796"/>
    <x v="1"/>
    <s v="Yes"/>
  </r>
  <r>
    <x v="0"/>
    <m/>
    <s v="Unknown"/>
    <s v="Parma"/>
    <s v="Parma"/>
    <s v="Italian-Ruled"/>
    <s v="May 1796"/>
    <x v="1"/>
    <s v="Yes"/>
  </r>
  <r>
    <x v="0"/>
    <m/>
    <s v="Unknown"/>
    <s v="Parma"/>
    <s v="Parma"/>
    <s v="Italian-Ruled"/>
    <s v="May 1796"/>
    <x v="1"/>
    <s v="Yes"/>
  </r>
  <r>
    <x v="3"/>
    <s v="Santa Maria Maddalena dei Pazzi (deleted)"/>
    <s v="Church"/>
    <s v="Florence"/>
    <s v="Tuscany"/>
    <s v="Italian-Ruled"/>
    <n v="1811"/>
    <x v="2"/>
    <s v="No"/>
  </r>
  <r>
    <x v="4"/>
    <s v="Pitti Palace"/>
    <s v="Palace"/>
    <s v="Florence"/>
    <s v="Tuscany"/>
    <s v="Italian-Ruled"/>
    <s v="Mar/Apr 1799"/>
    <x v="0"/>
    <s v="Yes"/>
  </r>
  <r>
    <x v="4"/>
    <s v="Pitti Palace"/>
    <s v="Palace"/>
    <s v="Florence"/>
    <s v="Tuscany"/>
    <s v="Italian-Ruled"/>
    <s v="Mar/Apr 1799"/>
    <x v="0"/>
    <s v="Yes"/>
  </r>
  <r>
    <x v="4"/>
    <s v="Albani collection"/>
    <s v="Private Collection"/>
    <s v="Rome"/>
    <s v="Papal "/>
    <s v="Papal State"/>
    <n v="1798"/>
    <x v="1"/>
    <s v="No"/>
  </r>
  <r>
    <x v="1"/>
    <s v="Chiesa delle religiose di Sant'Agnesa"/>
    <s v="Church"/>
    <s v="Bologna"/>
    <s v="Papal "/>
    <s v="Papal State"/>
    <s v="2 July 1796"/>
    <x v="1"/>
    <s v="Yes"/>
  </r>
  <r>
    <x v="1"/>
    <s v="San Giovanni in Monte"/>
    <s v="Church"/>
    <s v="Bologna"/>
    <s v="Papal "/>
    <s v="Papal State"/>
    <s v="2 July 1796"/>
    <x v="1"/>
    <s v="Yes"/>
  </r>
  <r>
    <x v="1"/>
    <s v="Saint Jerome de la Charite"/>
    <s v="Church"/>
    <s v="Rome"/>
    <s v="Papal "/>
    <s v="Papal State"/>
    <s v="1 Apr 1797"/>
    <x v="1"/>
    <s v="Yes"/>
  </r>
  <r>
    <x v="0"/>
    <s v="Gallery"/>
    <s v="Gallery"/>
    <s v="Modena"/>
    <s v="Modena"/>
    <s v="Italian-Ruled"/>
    <s v="22 May 1796"/>
    <x v="1"/>
    <s v="Yes"/>
  </r>
  <r>
    <x v="3"/>
    <s v="St Francis (deleted)"/>
    <s v="Church"/>
    <s v="Chiavari"/>
    <s v="Piedmont"/>
    <s v="Italian-Ruled"/>
    <n v="1811"/>
    <x v="2"/>
    <s v="No/Lost"/>
  </r>
  <r>
    <x v="3"/>
    <s v="Braschi collection"/>
    <s v="Private Collection"/>
    <s v="Rome"/>
    <s v="Papal "/>
    <s v="Papal State"/>
    <n v="1798"/>
    <x v="1"/>
    <s v="No"/>
  </r>
  <r>
    <x v="3"/>
    <s v="Santa Maria delle Grazie"/>
    <s v="Church"/>
    <s v="Milan"/>
    <s v="Lombard-Venetia"/>
    <s v="Foreign-Ruled"/>
    <s v="24 May 1796"/>
    <x v="1"/>
    <s v="No"/>
  </r>
  <r>
    <x v="1"/>
    <s v="San Quintino"/>
    <s v="Church"/>
    <s v="Parma"/>
    <s v="Parma"/>
    <s v="Italian-Ruled"/>
    <s v="3 May 1803"/>
    <x v="0"/>
    <s v="Yes"/>
  </r>
  <r>
    <x v="6"/>
    <s v="St Dominic"/>
    <s v="Church"/>
    <s v="Fiesole"/>
    <s v="Tuscany"/>
    <s v="Italian-Ruled"/>
    <n v="1811"/>
    <x v="2"/>
    <s v="No"/>
  </r>
  <r>
    <x v="6"/>
    <s v="St Dominic"/>
    <s v="Church"/>
    <s v="Perugia"/>
    <s v="Papal "/>
    <s v="Papal State"/>
    <n v="1811"/>
    <x v="2"/>
    <s v="Yes"/>
  </r>
  <r>
    <x v="2"/>
    <s v="Pitti Palace"/>
    <s v="Palace"/>
    <s v="Florence"/>
    <s v="Tuscany"/>
    <s v="Italian-Ruled"/>
    <s v="Mar/Apr 1799"/>
    <x v="0"/>
    <s v="Yes"/>
  </r>
  <r>
    <x v="2"/>
    <s v="Pitti Palace"/>
    <s v="Palace"/>
    <s v="Florence"/>
    <s v="Tuscany"/>
    <s v="Italian-Ruled"/>
    <s v="Mar/Apr 1799"/>
    <x v="0"/>
    <s v="Yes"/>
  </r>
  <r>
    <x v="2"/>
    <m/>
    <s v="Unknown"/>
    <s v="Milan"/>
    <s v="Lombard-Venetia"/>
    <s v="Foreign-Ruled"/>
    <n v="1796"/>
    <x v="1"/>
    <s v="No"/>
  </r>
  <r>
    <x v="2"/>
    <m/>
    <s v="Unknown"/>
    <s v="Milan"/>
    <s v="Lombard-Venetia"/>
    <s v="Foreign-Ruled"/>
    <n v="1796"/>
    <x v="1"/>
    <s v="No"/>
  </r>
  <r>
    <x v="2"/>
    <m/>
    <s v="Unknown"/>
    <s v="Prato"/>
    <s v="Tuscany"/>
    <s v="Italian-Ruled"/>
    <n v="1811"/>
    <x v="2"/>
    <s v="No"/>
  </r>
  <r>
    <x v="2"/>
    <s v="Santa Spirito"/>
    <s v="Church"/>
    <s v="Florence"/>
    <s v="Tuscany"/>
    <s v="Italian-Ruled"/>
    <s v="Feb 1813"/>
    <x v="2"/>
    <s v="No"/>
  </r>
  <r>
    <x v="7"/>
    <s v="Sainte-Marie-des-Anges"/>
    <s v="Church"/>
    <s v="Florence"/>
    <s v="Tuscany"/>
    <s v="Italian-Ruled"/>
    <n v="1813"/>
    <x v="2"/>
    <s v="No"/>
  </r>
  <r>
    <x v="0"/>
    <s v="Madonna di Galliera"/>
    <s v="Church"/>
    <s v="Bologna"/>
    <s v="Papal "/>
    <s v="Papal State"/>
    <s v="2 July 1796"/>
    <x v="1"/>
    <s v="No"/>
  </r>
  <r>
    <x v="0"/>
    <s v="Gallery"/>
    <s v="Gallery"/>
    <s v="Modena"/>
    <s v="Modena"/>
    <s v="Italian-Ruled"/>
    <s v="22 May 1796"/>
    <x v="1"/>
    <s v="Yes"/>
  </r>
  <r>
    <x v="0"/>
    <s v="Gallery"/>
    <s v="Gallery"/>
    <s v="Turin"/>
    <s v="Piedmont"/>
    <s v="Italian-Ruled"/>
    <n v="1801"/>
    <x v="0"/>
    <s v="Yes"/>
  </r>
  <r>
    <x v="0"/>
    <s v="Capitolino"/>
    <s v="Museum"/>
    <s v="Rome"/>
    <s v="Papal "/>
    <s v="Papal State"/>
    <s v="6 May 1797"/>
    <x v="1"/>
    <s v="Yes"/>
  </r>
  <r>
    <x v="4"/>
    <s v="Seminary"/>
    <s v="Church"/>
    <s v="Cento"/>
    <s v="Papal "/>
    <s v="Papal State"/>
    <s v="7 July 1796"/>
    <x v="1"/>
    <s v="No"/>
  </r>
  <r>
    <x v="4"/>
    <s v="Gallery"/>
    <s v="Gallery"/>
    <s v="Modena"/>
    <s v="Modena"/>
    <s v="Italian-Ruled"/>
    <s v="25 Oct 1796"/>
    <x v="1"/>
    <s v="Yes/Lost"/>
  </r>
  <r>
    <x v="7"/>
    <s v="Santa Trinita (deleted)"/>
    <s v="Church"/>
    <s v="Florence"/>
    <s v="Tuscany"/>
    <s v="Italian-Ruled"/>
    <n v="1811"/>
    <x v="2"/>
    <s v="No"/>
  </r>
  <r>
    <x v="2"/>
    <s v="Santo-Spirito"/>
    <s v="Church"/>
    <s v="Florence"/>
    <s v="Tuscany"/>
    <s v="Italian-Ruled"/>
    <n v="1813"/>
    <x v="2"/>
    <s v="No"/>
  </r>
  <r>
    <x v="2"/>
    <s v="Saint Louis les Francais"/>
    <s v="Church"/>
    <s v="Rome"/>
    <s v="Papal "/>
    <s v="Papal State"/>
    <n v="1802"/>
    <x v="0"/>
    <s v="No"/>
  </r>
  <r>
    <x v="2"/>
    <s v="Santa Maria Maddalena dei Pazzi"/>
    <s v="Church"/>
    <s v="Florence"/>
    <s v="Tuscany"/>
    <s v="Italian-Ruled"/>
    <n v="1811"/>
    <x v="2"/>
    <s v="No"/>
  </r>
  <r>
    <x v="0"/>
    <s v="Cathedral"/>
    <s v="Church"/>
    <s v="Modena"/>
    <s v="Modena"/>
    <s v="Italian-Ruled"/>
    <s v="24 Feb 1797"/>
    <x v="1"/>
    <s v="No/Lost"/>
  </r>
  <r>
    <x v="2"/>
    <s v="Pitti Palace"/>
    <s v="Palace"/>
    <s v="Florence"/>
    <s v="Tuscany"/>
    <s v="Italian-Ruled"/>
    <s v="Mar/Apr 1799"/>
    <x v="0"/>
    <s v="Yes"/>
  </r>
  <r>
    <x v="2"/>
    <s v="Pitti Palace"/>
    <s v="Palace"/>
    <s v="Florence"/>
    <s v="Tuscany"/>
    <s v="Italian-Ruled"/>
    <s v="Mar/Apr 1799"/>
    <x v="0"/>
    <s v="Yes"/>
  </r>
  <r>
    <x v="2"/>
    <s v="Ambrosian Library"/>
    <s v="Other"/>
    <s v="Milan"/>
    <s v="Lombard-Venetia"/>
    <s v="Foreign-Ruled"/>
    <s v="24 May 1796"/>
    <x v="1"/>
    <s v="No"/>
  </r>
  <r>
    <x v="5"/>
    <s v="Convent of San Francesco (deleted)"/>
    <s v="Church"/>
    <s v="Pisa"/>
    <s v="Tuscany"/>
    <s v="Italian-Ruled"/>
    <n v="1811"/>
    <x v="2"/>
    <s v="No"/>
  </r>
  <r>
    <x v="4"/>
    <s v="Pitti Palace"/>
    <s v="Palace"/>
    <s v="Florence"/>
    <s v="Tuscany"/>
    <s v="Italian-Ruled"/>
    <s v="Mar/Apr 1799"/>
    <x v="0"/>
    <s v="Yes"/>
  </r>
  <r>
    <x v="1"/>
    <s v="Madonna di Galliera"/>
    <s v="Church"/>
    <s v="Bologna"/>
    <s v="Papal "/>
    <s v="Papal State"/>
    <s v="2 July 1796"/>
    <x v="1"/>
    <s v="No/Lost"/>
  </r>
  <r>
    <x v="4"/>
    <s v="St Francis (deleted)"/>
    <s v="Church"/>
    <s v="Spezia"/>
    <s v="Piedmont"/>
    <s v="Italian-Ruled"/>
    <n v="1811"/>
    <x v="2"/>
    <s v="Yes/Lost"/>
  </r>
  <r>
    <x v="2"/>
    <s v="Cathedral"/>
    <s v="Church"/>
    <s v="Parma"/>
    <s v="Parma"/>
    <s v="Italian-Ruled"/>
    <s v="3 May 1803"/>
    <x v="0"/>
    <s v="Yes"/>
  </r>
  <r>
    <x v="2"/>
    <s v="St Dominic (deleted)"/>
    <s v="Church"/>
    <s v="Parma"/>
    <s v="Parma"/>
    <s v="Italian-Ruled"/>
    <n v="1811"/>
    <x v="2"/>
    <s v="No"/>
  </r>
  <r>
    <x v="0"/>
    <s v="S Francesco di Paulo (deleted)"/>
    <s v="Church"/>
    <s v="Genoa"/>
    <s v="Piedmont"/>
    <s v="Italian-Ruled"/>
    <n v="1811"/>
    <x v="2"/>
    <s v="Yes"/>
  </r>
  <r>
    <x v="4"/>
    <s v="Gallery"/>
    <s v="Gallery"/>
    <s v="Modena"/>
    <s v="Modena"/>
    <s v="Italian-Ruled"/>
    <s v="25 Oct 1796"/>
    <x v="1"/>
    <s v="No"/>
  </r>
  <r>
    <x v="0"/>
    <s v="Saint-Louis-des-Francais"/>
    <s v="Church"/>
    <s v="Rome"/>
    <s v="Papal "/>
    <s v="Papal State"/>
    <n v="1802"/>
    <x v="0"/>
    <s v="No"/>
  </r>
  <r>
    <x v="0"/>
    <s v="Gallery"/>
    <s v="Gallery"/>
    <s v="Modena"/>
    <s v="Modena"/>
    <s v="Italian-Ruled"/>
    <s v="25 Oct 1796"/>
    <x v="1"/>
    <s v="No"/>
  </r>
  <r>
    <x v="0"/>
    <s v="Gallery"/>
    <s v="Gallery"/>
    <s v="Modena"/>
    <s v="Modena"/>
    <s v="Italian-Ruled"/>
    <s v="25 Oct 1796"/>
    <x v="1"/>
    <s v="No/Lost"/>
  </r>
  <r>
    <x v="0"/>
    <s v="Gallery"/>
    <s v="Gallery"/>
    <s v="Modena"/>
    <s v="Modena"/>
    <s v="Italian-Ruled"/>
    <s v="25 Oct 1796"/>
    <x v="1"/>
    <s v="Yes/Lost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St Etienne"/>
    <s v="Church"/>
    <s v="Genoa"/>
    <s v="Piedmont"/>
    <s v="Italian-Ruled"/>
    <s v="Apr 1812"/>
    <x v="2"/>
    <s v="Yes"/>
  </r>
  <r>
    <x v="0"/>
    <s v="Braschi collection"/>
    <s v="Private Collection"/>
    <s v="Rome"/>
    <s v="Papal "/>
    <s v="Papal State"/>
    <n v="1798"/>
    <x v="1"/>
    <s v="No"/>
  </r>
  <r>
    <x v="4"/>
    <s v="Gallery"/>
    <s v="Gallery"/>
    <s v="Modena"/>
    <s v="Modena"/>
    <s v="Italian-Ruled"/>
    <s v="25 Oct 1796"/>
    <x v="1"/>
    <s v="No/Lost"/>
  </r>
  <r>
    <x v="2"/>
    <s v="Dome"/>
    <s v="Church"/>
    <s v="Pisa"/>
    <s v="Tuscany"/>
    <s v="Italian-Ruled"/>
    <n v="1811"/>
    <x v="2"/>
    <s v="No"/>
  </r>
  <r>
    <x v="4"/>
    <s v="Chartreuse"/>
    <s v="Church"/>
    <s v="Bologna"/>
    <s v="Papal "/>
    <s v="Papal State"/>
    <s v="2 July 1796"/>
    <x v="1"/>
    <s v="Yes"/>
  </r>
  <r>
    <x v="4"/>
    <s v="Maitre-autel des religieuses de Jesus et Marie"/>
    <s v="Church"/>
    <s v="Bologna"/>
    <s v="Papal "/>
    <s v="Papal State"/>
    <s v="2 July 1796"/>
    <x v="1"/>
    <s v="No"/>
  </r>
  <r>
    <x v="4"/>
    <s v="San Michele in Bosco"/>
    <s v="Church"/>
    <s v="Bologna"/>
    <s v="Papal "/>
    <s v="Papal State"/>
    <s v="2 July 1796"/>
    <x v="1"/>
    <s v="No/ Destroyed"/>
  </r>
  <r>
    <x v="4"/>
    <s v="St. Gregory"/>
    <s v="Church"/>
    <s v="Bologna"/>
    <s v="Papal "/>
    <s v="Papal State"/>
    <s v="2 July 1796"/>
    <x v="1"/>
    <s v="Yes"/>
  </r>
  <r>
    <x v="4"/>
    <s v="Capucines Church"/>
    <s v="Church"/>
    <s v="Cento"/>
    <s v="Papal "/>
    <s v="Papal State"/>
    <s v="7 July 1796"/>
    <x v="1"/>
    <s v="Yes"/>
  </r>
  <r>
    <x v="4"/>
    <s v="Cathedral"/>
    <s v="Church"/>
    <s v="Cento"/>
    <s v="Papal "/>
    <s v="Papal State"/>
    <s v="7 July 1796"/>
    <x v="1"/>
    <s v="Yes"/>
  </r>
  <r>
    <x v="4"/>
    <s v="Church of the Holy Spirit"/>
    <s v="Church"/>
    <s v="Cento"/>
    <s v="Papal "/>
    <s v="Papal State"/>
    <s v="7 July 1796"/>
    <x v="1"/>
    <s v="No"/>
  </r>
  <r>
    <x v="4"/>
    <s v="Church of the Rosary"/>
    <s v="Church"/>
    <s v="Cento"/>
    <s v="Papal "/>
    <s v="Papal State"/>
    <s v="7 July 1796"/>
    <x v="1"/>
    <s v="No"/>
  </r>
  <r>
    <x v="4"/>
    <s v="Nom-de-Dieu"/>
    <s v="Church"/>
    <s v="Cento"/>
    <s v="Papal "/>
    <s v="Papal State"/>
    <s v="7 July 1796"/>
    <x v="1"/>
    <s v="Yes"/>
  </r>
  <r>
    <x v="4"/>
    <s v="St. Augustine"/>
    <s v="Church"/>
    <s v="Cento"/>
    <s v="Papal "/>
    <s v="Papal State"/>
    <s v="7 July 1796"/>
    <x v="1"/>
    <s v="No"/>
  </r>
  <r>
    <x v="4"/>
    <s v="St Peter"/>
    <s v="Church"/>
    <s v="Cento"/>
    <s v="Papal "/>
    <s v="Papal State"/>
    <s v="7 July 1796"/>
    <x v="1"/>
    <s v="Yes"/>
  </r>
  <r>
    <x v="4"/>
    <s v="St Peter"/>
    <s v="Church"/>
    <s v="Cento"/>
    <s v="Papal "/>
    <s v="Papal State"/>
    <s v="7 July 1796"/>
    <x v="1"/>
    <s v="No/Lost"/>
  </r>
  <r>
    <x v="4"/>
    <s v="St Peter"/>
    <s v="Church"/>
    <s v="Cento"/>
    <s v="Papal "/>
    <s v="Papal State"/>
    <s v="7 July 1796"/>
    <x v="1"/>
    <s v="No"/>
  </r>
  <r>
    <x v="4"/>
    <s v="Ste Marie Magdalene"/>
    <s v="Church"/>
    <s v="Cento"/>
    <s v="Papal "/>
    <s v="Papal State"/>
    <s v="7 July 1796"/>
    <x v="1"/>
    <s v="Yes"/>
  </r>
  <r>
    <x v="4"/>
    <m/>
    <s v="Unknown"/>
    <s v="Fano"/>
    <s v="Papal "/>
    <s v="Papal State"/>
    <n v="1797"/>
    <x v="1"/>
    <s v="No/ Destroyed"/>
  </r>
  <r>
    <x v="4"/>
    <s v="Capucines Church"/>
    <s v="Church"/>
    <s v="Parma"/>
    <s v="Parma"/>
    <s v="Italian-Ruled"/>
    <s v="3 May 1803"/>
    <x v="0"/>
    <s v="Yes"/>
  </r>
  <r>
    <x v="4"/>
    <s v="Gallery"/>
    <s v="Gallery"/>
    <s v="Modena"/>
    <s v="Modena"/>
    <s v="Italian-Ruled"/>
    <s v="19 June 1796"/>
    <x v="1"/>
    <s v="No"/>
  </r>
  <r>
    <x v="4"/>
    <s v="Gallery"/>
    <s v="Gallery"/>
    <s v="Modena"/>
    <s v="Modena"/>
    <s v="Italian-Ruled"/>
    <s v="19 June 1796"/>
    <x v="1"/>
    <s v="No/Lost"/>
  </r>
  <r>
    <x v="4"/>
    <s v="Gallery"/>
    <s v="Gallery"/>
    <s v="Modena"/>
    <s v="Modena"/>
    <s v="Italian-Ruled"/>
    <s v="19 June 1796"/>
    <x v="1"/>
    <s v="No"/>
  </r>
  <r>
    <x v="4"/>
    <s v="Gallery"/>
    <s v="Gallery"/>
    <s v="Modena"/>
    <s v="Modena"/>
    <s v="Italian-Ruled"/>
    <s v="22 May 1796"/>
    <x v="1"/>
    <s v="Yes"/>
  </r>
  <r>
    <x v="4"/>
    <s v="Gallery"/>
    <s v="Gallery"/>
    <s v="Modena"/>
    <s v="Modena"/>
    <s v="Italian-Ruled"/>
    <s v="22 May 1796"/>
    <x v="1"/>
    <s v="No"/>
  </r>
  <r>
    <x v="4"/>
    <s v="Gallery"/>
    <s v="Gallery"/>
    <s v="Modena"/>
    <s v="Modena"/>
    <s v="Italian-Ruled"/>
    <s v="22 May 1796"/>
    <x v="1"/>
    <s v="Yes"/>
  </r>
  <r>
    <x v="4"/>
    <s v="Gallery"/>
    <s v="Gallery"/>
    <s v="Modena"/>
    <s v="Modena"/>
    <s v="Italian-Ruled"/>
    <s v="22 May 1796"/>
    <x v="1"/>
    <s v="No"/>
  </r>
  <r>
    <x v="4"/>
    <s v="Gallery"/>
    <s v="Gallery"/>
    <s v="Modena"/>
    <s v="Modena"/>
    <s v="Italian-Ruled"/>
    <s v="22 May 1796"/>
    <x v="1"/>
    <s v="Yes"/>
  </r>
  <r>
    <x v="4"/>
    <s v="Gallery"/>
    <s v="Gallery"/>
    <s v="Modena"/>
    <s v="Modena"/>
    <s v="Italian-Ruled"/>
    <s v="25 Oct 1796"/>
    <x v="1"/>
    <s v="Yes"/>
  </r>
  <r>
    <x v="4"/>
    <s v="Gallery"/>
    <s v="Gallery"/>
    <s v="Modena"/>
    <s v="Modena"/>
    <s v="Italian-Ruled"/>
    <s v="25 Oct 1796"/>
    <x v="1"/>
    <s v="No"/>
  </r>
  <r>
    <x v="4"/>
    <s v="Gallery"/>
    <s v="Gallery"/>
    <s v="Modena"/>
    <s v="Modena"/>
    <s v="Italian-Ruled"/>
    <s v="25 Oct 1796"/>
    <x v="1"/>
    <s v="No"/>
  </r>
  <r>
    <x v="4"/>
    <s v="Gallery"/>
    <s v="Gallery"/>
    <s v="Modena"/>
    <s v="Modena"/>
    <s v="Italian-Ruled"/>
    <s v="25 Oct 1796"/>
    <x v="1"/>
    <s v="No"/>
  </r>
  <r>
    <x v="4"/>
    <s v="Gallery"/>
    <s v="Gallery"/>
    <s v="Modena"/>
    <s v="Modena"/>
    <s v="Italian-Ruled"/>
    <s v="25 Oct 1796"/>
    <x v="1"/>
    <s v="No/Lost"/>
  </r>
  <r>
    <x v="4"/>
    <s v="Gallery"/>
    <s v="Gallery"/>
    <s v="Modena"/>
    <s v="Modena"/>
    <s v="Italian-Ruled"/>
    <s v="25 Oct 1796"/>
    <x v="1"/>
    <s v="No"/>
  </r>
  <r>
    <x v="4"/>
    <m/>
    <s v="Unknown"/>
    <s v="Parma"/>
    <s v="Parma"/>
    <s v="Italian-Ruled"/>
    <s v="May 1796"/>
    <x v="1"/>
    <s v="No/Lost"/>
  </r>
  <r>
    <x v="4"/>
    <s v="Monte-Cavallo"/>
    <s v="Church"/>
    <s v="Rome"/>
    <s v="Papal "/>
    <s v="Papal State"/>
    <s v="1 Apr 1797"/>
    <x v="1"/>
    <s v="Yes"/>
  </r>
  <r>
    <x v="4"/>
    <s v="Vatican"/>
    <s v="Church"/>
    <s v="Rome"/>
    <s v="Papal "/>
    <s v="Papal State"/>
    <s v="5 May 1797"/>
    <x v="1"/>
    <s v="Yes"/>
  </r>
  <r>
    <x v="1"/>
    <s v="Chiesa dei Mendicanti"/>
    <s v="Church"/>
    <s v="Bologna"/>
    <s v="Papal "/>
    <s v="Papal State"/>
    <s v="2 July 1796"/>
    <x v="1"/>
    <s v="No/Lost"/>
  </r>
  <r>
    <x v="1"/>
    <s v="Chiesa dei Mendicanti"/>
    <s v="Church"/>
    <s v="Bologna"/>
    <s v="Papal "/>
    <s v="Papal State"/>
    <s v="2 July 1796"/>
    <x v="1"/>
    <s v="Yes"/>
  </r>
  <r>
    <x v="1"/>
    <s v="San Salvatore"/>
    <s v="Church"/>
    <s v="Bologna"/>
    <s v="Papal "/>
    <s v="Papal State"/>
    <s v="2 July 1796"/>
    <x v="1"/>
    <s v="No"/>
  </r>
  <r>
    <x v="1"/>
    <s v="St Dominic"/>
    <s v="Church"/>
    <s v="Bologna"/>
    <s v="Papal "/>
    <s v="Papal State"/>
    <s v="2 July 1796"/>
    <x v="1"/>
    <s v="Yes"/>
  </r>
  <r>
    <x v="1"/>
    <s v="Saint Pierre des Philippins"/>
    <s v="Church"/>
    <s v="Fano"/>
    <s v="Papal "/>
    <s v="Papal State"/>
    <n v="1797"/>
    <x v="1"/>
    <s v="No"/>
  </r>
  <r>
    <x v="1"/>
    <s v="Gallery"/>
    <s v="Gallery"/>
    <s v="Modena"/>
    <s v="Modena"/>
    <s v="Italian-Ruled"/>
    <s v="22 May 1796"/>
    <x v="1"/>
    <s v="Yes"/>
  </r>
  <r>
    <x v="1"/>
    <s v="Gallery"/>
    <s v="Gallery"/>
    <s v="Modena"/>
    <s v="Modena"/>
    <s v="Italian-Ruled"/>
    <s v="25 Oct 1796"/>
    <x v="1"/>
    <s v="No"/>
  </r>
  <r>
    <x v="1"/>
    <s v="Gallery"/>
    <s v="Gallery"/>
    <s v="Modena"/>
    <s v="Modena"/>
    <s v="Italian-Ruled"/>
    <s v="25 Oct 1796"/>
    <x v="1"/>
    <s v="No"/>
  </r>
  <r>
    <x v="1"/>
    <s v="Gallery"/>
    <s v="Gallery"/>
    <s v="Modena"/>
    <s v="Modena"/>
    <s v="Italian-Ruled"/>
    <s v="25 Oct 1796"/>
    <x v="1"/>
    <s v="Yes/Lost"/>
  </r>
  <r>
    <x v="1"/>
    <s v="Eglise des Philippins"/>
    <s v="Church"/>
    <s v="Perugia"/>
    <s v="Papal "/>
    <s v="Papal State"/>
    <s v="23 Feb 1797"/>
    <x v="1"/>
    <s v="No"/>
  </r>
  <r>
    <x v="1"/>
    <s v="Gallery"/>
    <s v="Gallery"/>
    <s v="Turin"/>
    <s v="Piedmont"/>
    <s v="Italian-Ruled"/>
    <s v="Feb/Mar 1799"/>
    <x v="0"/>
    <s v="No"/>
  </r>
  <r>
    <x v="1"/>
    <s v="Gallery"/>
    <s v="Gallery"/>
    <s v="Turin"/>
    <s v="Piedmont"/>
    <s v="Italian-Ruled"/>
    <s v="Feb/Mar 1799"/>
    <x v="0"/>
    <s v="Yes"/>
  </r>
  <r>
    <x v="1"/>
    <s v="Gallery"/>
    <s v="Gallery"/>
    <s v="Turin"/>
    <s v="Piedmont"/>
    <s v="Italian-Ruled"/>
    <s v="Feb/Mar 1799"/>
    <x v="0"/>
    <s v="No"/>
  </r>
  <r>
    <x v="1"/>
    <s v="Pitti Palace"/>
    <s v="Palace"/>
    <s v="Florence"/>
    <s v="Tuscany"/>
    <s v="Italian-Ruled"/>
    <s v="Mar/Apr 1799"/>
    <x v="0"/>
    <s v="Yes"/>
  </r>
  <r>
    <x v="1"/>
    <s v="Cathedral"/>
    <s v="Church"/>
    <s v="Pesaro"/>
    <s v="Papal "/>
    <s v="Papal State"/>
    <n v="1797"/>
    <x v="1"/>
    <s v="Yes"/>
  </r>
  <r>
    <x v="1"/>
    <s v="Cathedral"/>
    <s v="Church"/>
    <s v="Pesaro"/>
    <s v="Papal "/>
    <s v="Papal State"/>
    <n v="1797"/>
    <x v="1"/>
    <s v="No"/>
  </r>
  <r>
    <x v="1"/>
    <s v="Capitolino"/>
    <s v="Museum"/>
    <s v="Rome"/>
    <s v="Papal "/>
    <s v="Papal State"/>
    <s v="5 May 1797"/>
    <x v="1"/>
    <s v="Yes"/>
  </r>
  <r>
    <x v="1"/>
    <s v="Vatican"/>
    <s v="Church"/>
    <s v="Vatican"/>
    <s v="Papal "/>
    <s v="Papal State"/>
    <s v="4 May 1797"/>
    <x v="1"/>
    <s v="Yes"/>
  </r>
  <r>
    <x v="1"/>
    <s v="Gallery"/>
    <s v="Gallery"/>
    <s v="Turin"/>
    <s v="Piedmont"/>
    <s v="Italian-Ruled"/>
    <s v="Feb/Mar 1799"/>
    <x v="0"/>
    <s v="Yes"/>
  </r>
  <r>
    <x v="0"/>
    <s v="St Peter"/>
    <s v="Church"/>
    <s v="Cremona"/>
    <s v="Lombard-Venetia"/>
    <s v="Foreign-Ruled"/>
    <s v="5 June 1796"/>
    <x v="1"/>
    <s v="Yes"/>
  </r>
  <r>
    <x v="0"/>
    <m/>
    <s v="Unknown"/>
    <s v="Parma"/>
    <s v="Parma"/>
    <s v="Italian-Ruled"/>
    <s v="3 May 1803"/>
    <x v="0"/>
    <s v="No/Lost"/>
  </r>
  <r>
    <x v="1"/>
    <s v="Church (deleted convent)"/>
    <s v="Church"/>
    <s v="Florence"/>
    <s v="Tuscany"/>
    <s v="Italian-Ruled"/>
    <n v="1813"/>
    <x v="2"/>
    <s v="No"/>
  </r>
  <r>
    <x v="0"/>
    <s v="Eglise de la Charite"/>
    <s v="Church"/>
    <s v="Venice"/>
    <s v="Lombard-Venetia"/>
    <s v="Foreign-Ruled"/>
    <s v="11 Sept 1797"/>
    <x v="1"/>
    <s v="Yes"/>
  </r>
  <r>
    <x v="1"/>
    <s v="Ognissanti"/>
    <s v="Church"/>
    <s v="Parma"/>
    <s v="Parma"/>
    <s v="Italian-Ruled"/>
    <s v="3 May 1803"/>
    <x v="0"/>
    <s v="Yes"/>
  </r>
  <r>
    <x v="1"/>
    <s v="Cathedral"/>
    <s v="Church"/>
    <s v="Parma"/>
    <s v="Parma"/>
    <s v="Italian-Ruled"/>
    <s v="3 May 1803"/>
    <x v="0"/>
    <s v="No"/>
  </r>
  <r>
    <x v="1"/>
    <s v="Cathedral"/>
    <s v="Church"/>
    <s v="Parma"/>
    <s v="Parma"/>
    <s v="Italian-Ruled"/>
    <s v="3 May 1803"/>
    <x v="0"/>
    <s v="No/Lost"/>
  </r>
  <r>
    <x v="2"/>
    <s v="Gallery"/>
    <s v="Gallery"/>
    <s v="Turin"/>
    <s v="Piedmont"/>
    <s v="Italian-Ruled"/>
    <s v="Feb/Mar 1799"/>
    <x v="0"/>
    <s v="Yes"/>
  </r>
  <r>
    <x v="2"/>
    <s v="Ambrosian Library"/>
    <s v="Other"/>
    <s v="Milan"/>
    <s v="Lombard-Venetia"/>
    <s v="Foreign-Ruled"/>
    <s v="24 May 1796"/>
    <x v="1"/>
    <s v="Lost"/>
  </r>
  <r>
    <x v="3"/>
    <s v="Santa-Maria Nuova dei Servi (deleted)"/>
    <s v="Church"/>
    <s v="Perugia"/>
    <s v="Papal "/>
    <s v="Papal State"/>
    <n v="1811"/>
    <x v="2"/>
    <s v="No"/>
  </r>
  <r>
    <x v="2"/>
    <s v="St Theodore (deleted)"/>
    <s v="Church"/>
    <s v="Genoa"/>
    <s v="Piedmont"/>
    <s v="Italian-Ruled"/>
    <n v="1811"/>
    <x v="2"/>
    <s v="Yes"/>
  </r>
  <r>
    <x v="4"/>
    <s v="St Roch"/>
    <s v="Church"/>
    <s v="Parma"/>
    <s v="Parma"/>
    <s v="Italian-Ruled"/>
    <s v="3 May 1803"/>
    <x v="0"/>
    <s v="Yes"/>
  </r>
  <r>
    <x v="4"/>
    <m/>
    <s v="Unknown"/>
    <s v="Parma"/>
    <s v="Parma"/>
    <s v="Italian-Ruled"/>
    <s v="3 May 1803"/>
    <x v="0"/>
    <s v="No/Lost"/>
  </r>
  <r>
    <x v="0"/>
    <s v="Pitti Palace"/>
    <s v="Palace"/>
    <s v="Florence"/>
    <s v="Tuscany"/>
    <s v="Italian-Ruled"/>
    <s v="Mar/Apr 1799"/>
    <x v="0"/>
    <s v="Yes"/>
  </r>
  <r>
    <x v="4"/>
    <s v="Gallery"/>
    <s v="Gallery"/>
    <s v="Modena"/>
    <s v="Modena"/>
    <s v="Italian-Ruled"/>
    <s v="25 Oct 1796"/>
    <x v="1"/>
    <s v="Yes"/>
  </r>
  <r>
    <x v="4"/>
    <s v="Gallery"/>
    <s v="Gallery"/>
    <s v="Modena"/>
    <s v="Modena"/>
    <s v="Italian-Ruled"/>
    <s v="22 May 1796"/>
    <x v="1"/>
    <s v="Yes"/>
  </r>
  <r>
    <x v="2"/>
    <s v="San Giacomo (deleted)"/>
    <s v="Church"/>
    <s v="Savona"/>
    <s v="Piedmont"/>
    <s v="Italian-Ruled"/>
    <n v="1811"/>
    <x v="2"/>
    <s v="No"/>
  </r>
  <r>
    <x v="0"/>
    <s v="Gallery"/>
    <s v="Gallery"/>
    <s v="Turin"/>
    <s v="Piedmont"/>
    <s v="Italian-Ruled"/>
    <n v="1801"/>
    <x v="0"/>
    <s v="No"/>
  </r>
  <r>
    <x v="3"/>
    <s v="Ambrosian Library"/>
    <s v="Other"/>
    <s v="Milan"/>
    <s v="Lombard-Venetia"/>
    <s v="Foreign-Ruled"/>
    <s v="24 May 1796"/>
    <x v="1"/>
    <s v="Yes"/>
  </r>
  <r>
    <x v="3"/>
    <s v="Ambrosian Library"/>
    <s v="Other"/>
    <s v="Milan"/>
    <s v="Lombard-Venetia"/>
    <s v="Foreign-Ruled"/>
    <s v="25 June 1796"/>
    <x v="1"/>
    <s v="Yes"/>
  </r>
  <r>
    <x v="2"/>
    <s v="Santa Croce (deleted)"/>
    <s v="Church"/>
    <s v="Close to Pisa"/>
    <s v="Tuscany"/>
    <s v="Italian-Ruled"/>
    <n v="1811"/>
    <x v="2"/>
    <s v="No"/>
  </r>
  <r>
    <x v="0"/>
    <s v="Braschi collection"/>
    <s v="Private Collection"/>
    <s v="Rome"/>
    <s v="Papal "/>
    <s v="Papal State"/>
    <n v="1798"/>
    <x v="1"/>
    <s v="No/Lost"/>
  </r>
  <r>
    <x v="3"/>
    <s v="Brera Museum"/>
    <s v="Museum"/>
    <s v="Milan"/>
    <s v="Lombard-Venetia"/>
    <s v="Foreign-Ruled"/>
    <n v="1812"/>
    <x v="2"/>
    <s v="Exchanged"/>
  </r>
  <r>
    <x v="2"/>
    <s v="Family Chapel of Sixtus IV"/>
    <s v="Church"/>
    <s v="Savona"/>
    <s v="Piedmont"/>
    <s v="Italian-Ruled"/>
    <n v="1812"/>
    <x v="2"/>
    <s v="No"/>
  </r>
  <r>
    <x v="2"/>
    <s v="Eglise des Recollets (deleted)"/>
    <s v="Church"/>
    <s v="Savona"/>
    <s v="Piedmont"/>
    <s v="Italian-Ruled"/>
    <n v="1811"/>
    <x v="2"/>
    <s v="No/Lost"/>
  </r>
  <r>
    <x v="3"/>
    <m/>
    <s v="Unknown"/>
    <s v="Parma"/>
    <s v="Parma"/>
    <s v="Italian-Ruled"/>
    <s v="3 May 1803"/>
    <x v="0"/>
    <s v="No"/>
  </r>
  <r>
    <x v="3"/>
    <m/>
    <s v="Unknown"/>
    <s v="Parma"/>
    <s v="Parma"/>
    <s v="Italian-Ruled"/>
    <s v="3 May 1803"/>
    <x v="0"/>
    <s v="No/Lost"/>
  </r>
  <r>
    <x v="3"/>
    <s v="St. Francis"/>
    <s v="Church"/>
    <s v="Parma"/>
    <s v="Parma"/>
    <s v="Italian-Ruled"/>
    <s v="3 May 1803"/>
    <x v="0"/>
    <s v="Yes"/>
  </r>
  <r>
    <x v="3"/>
    <m/>
    <s v="Unknown"/>
    <s v="Parma"/>
    <s v="Parma"/>
    <s v="Italian-Ruled"/>
    <s v="3 May 1803"/>
    <x v="0"/>
    <s v="No"/>
  </r>
  <r>
    <x v="3"/>
    <s v="Academy of Fine Arts"/>
    <s v="Academy"/>
    <s v="Parma"/>
    <s v="Parma"/>
    <s v="Italian-Ruled"/>
    <s v="May 1796"/>
    <x v="1"/>
    <s v="Yes"/>
  </r>
  <r>
    <x v="0"/>
    <s v="Carmine Church"/>
    <s v="Church"/>
    <s v="Parma"/>
    <s v="Parma"/>
    <s v="Italian-Ruled"/>
    <s v="3 May 1803"/>
    <x v="0"/>
    <s v="Yes"/>
  </r>
  <r>
    <x v="0"/>
    <s v="St Etienne"/>
    <s v="Church"/>
    <s v="Parma"/>
    <s v="Parma"/>
    <s v="Italian-Ruled"/>
    <s v="3 May 1803"/>
    <x v="0"/>
    <s v="No"/>
  </r>
  <r>
    <x v="0"/>
    <m/>
    <s v="Unknown"/>
    <s v="Parma"/>
    <s v="Parma"/>
    <s v="Italian-Ruled"/>
    <s v="3 May 1803"/>
    <x v="0"/>
    <s v="Yes"/>
  </r>
  <r>
    <x v="0"/>
    <s v="Brera Museum"/>
    <s v="Museum"/>
    <s v="Milan"/>
    <s v="Lombard-Venetia"/>
    <s v="Foreign-Ruled"/>
    <n v="1812"/>
    <x v="2"/>
    <s v="Exchanged"/>
  </r>
  <r>
    <x v="0"/>
    <s v="Brera Museum"/>
    <s v="Museum"/>
    <s v="Milan"/>
    <s v="Lombard-Venetia"/>
    <s v="Foreign-Ruled"/>
    <n v="1812"/>
    <x v="2"/>
    <s v="Exchanged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7"/>
    <s v="Chapel of Campo-Sarto"/>
    <s v="Church"/>
    <s v="Pisa"/>
    <s v="Tuscany"/>
    <s v="Italian-Ruled"/>
    <n v="1811"/>
    <x v="2"/>
    <s v="No"/>
  </r>
  <r>
    <x v="0"/>
    <s v="St Michel"/>
    <s v="Church"/>
    <s v="Parma"/>
    <s v="Parma"/>
    <s v="Italian-Ruled"/>
    <s v="May 1796"/>
    <x v="1"/>
    <s v="Yes"/>
  </r>
  <r>
    <x v="3"/>
    <s v="St Peter"/>
    <s v="Church"/>
    <s v="Cremona"/>
    <s v="Lombard-Venetia"/>
    <s v="Foreign-Ruled"/>
    <s v="5 June 1796"/>
    <x v="1"/>
    <s v="No"/>
  </r>
  <r>
    <x v="1"/>
    <s v="Gallery"/>
    <s v="Gallery"/>
    <s v="Turin"/>
    <s v="Piedmont"/>
    <s v="Italian-Ruled"/>
    <s v="Feb/Mar 1799"/>
    <x v="0"/>
    <s v="No"/>
  </r>
  <r>
    <x v="1"/>
    <s v="Capucines Church"/>
    <s v="Church"/>
    <s v="Parma"/>
    <s v="Parma"/>
    <s v="Italian-Ruled"/>
    <s v="3 May 1803"/>
    <x v="0"/>
    <s v="Yes"/>
  </r>
  <r>
    <x v="0"/>
    <s v="Ste Margaret"/>
    <s v="Church"/>
    <s v="Bologna"/>
    <s v="Papal "/>
    <s v="Papal State"/>
    <s v="2 July 1796"/>
    <x v="1"/>
    <s v="Yes"/>
  </r>
  <r>
    <x v="0"/>
    <s v="Pitti Palace"/>
    <s v="Palace"/>
    <s v="Florence"/>
    <s v="Tuscany"/>
    <s v="Italian-Ruled"/>
    <s v="Mar/Apr 1799"/>
    <x v="0"/>
    <s v="Yes"/>
  </r>
  <r>
    <x v="2"/>
    <s v="San Giovanni in Monte"/>
    <s v="Church"/>
    <s v="Bologna"/>
    <s v="Papal "/>
    <s v="Papal State"/>
    <s v="2 July 1796"/>
    <x v="1"/>
    <s v="Yes"/>
  </r>
  <r>
    <x v="2"/>
    <s v="St Augustin"/>
    <s v="Church"/>
    <s v="Cremona"/>
    <s v="Lombard-Venetia"/>
    <s v="Foreign-Ruled"/>
    <s v="5 June 1796"/>
    <x v="1"/>
    <s v="Yes"/>
  </r>
  <r>
    <x v="2"/>
    <s v="Eglise de la Misericorde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"/>
  </r>
  <r>
    <x v="2"/>
    <s v="St Peter"/>
    <s v="Church"/>
    <s v="Perugia"/>
    <s v="Papal "/>
    <s v="Papal State"/>
    <s v="1 Mar 1797"/>
    <x v="1"/>
    <s v="No/Lost"/>
  </r>
  <r>
    <x v="2"/>
    <s v="St Peter"/>
    <s v="Church"/>
    <s v="Perugia"/>
    <s v="Papal "/>
    <s v="Papal State"/>
    <s v="1 Mar 1797"/>
    <x v="1"/>
    <s v="Yes"/>
  </r>
  <r>
    <x v="2"/>
    <s v="San Francesco"/>
    <s v="Church"/>
    <s v="Perugia"/>
    <s v="Papal "/>
    <s v="Papal State"/>
    <s v="20 Feb 1797"/>
    <x v="1"/>
    <s v="Yes"/>
  </r>
  <r>
    <x v="2"/>
    <s v="Cathedral"/>
    <s v="Church"/>
    <s v="Perugia"/>
    <s v="Papal "/>
    <s v="Papal State"/>
    <s v="27 Feb 1797"/>
    <x v="1"/>
    <s v="No"/>
  </r>
  <r>
    <x v="2"/>
    <s v="St Augustin"/>
    <s v="Church"/>
    <s v="Perugia"/>
    <s v="Papal "/>
    <s v="Papal State"/>
    <s v="27 Feb 1797"/>
    <x v="1"/>
    <s v="No"/>
  </r>
  <r>
    <x v="2"/>
    <s v="St Augustin"/>
    <s v="Church"/>
    <s v="Perugia"/>
    <s v="Papal "/>
    <s v="Papal State"/>
    <s v="27 Feb 1797"/>
    <x v="1"/>
    <s v="No/Lost"/>
  </r>
  <r>
    <x v="2"/>
    <s v="St Augustin"/>
    <s v="Church"/>
    <s v="Perugia"/>
    <s v="Papal "/>
    <s v="Papal State"/>
    <s v="27 Feb 1797"/>
    <x v="1"/>
    <s v="No"/>
  </r>
  <r>
    <x v="2"/>
    <s v="St Augustin"/>
    <s v="Church"/>
    <s v="Perugia"/>
    <s v="Papal "/>
    <s v="Papal State"/>
    <s v="27 Feb 1797"/>
    <x v="1"/>
    <s v="No/ Destroyed"/>
  </r>
  <r>
    <x v="2"/>
    <s v="St Augustin"/>
    <s v="Church"/>
    <s v="Perugia"/>
    <s v="Papal "/>
    <s v="Papal State"/>
    <s v="27 Feb 1797"/>
    <x v="1"/>
    <s v="No"/>
  </r>
  <r>
    <x v="2"/>
    <s v="St Augustin"/>
    <s v="Church"/>
    <s v="Perugia"/>
    <s v="Papal "/>
    <s v="Papal State"/>
    <s v="27 Feb 1797"/>
    <x v="1"/>
    <s v="No"/>
  </r>
  <r>
    <x v="2"/>
    <s v="St Augustin"/>
    <s v="Church"/>
    <s v="Perugia"/>
    <s v="Papal "/>
    <s v="Papal State"/>
    <s v="27 Feb 1797"/>
    <x v="1"/>
    <s v="Yes/Lost"/>
  </r>
  <r>
    <x v="2"/>
    <s v="St Augustin"/>
    <s v="Church"/>
    <s v="Perugia"/>
    <s v="Papal "/>
    <s v="Papal State"/>
    <s v="27 Feb 1797"/>
    <x v="1"/>
    <s v="No"/>
  </r>
  <r>
    <x v="2"/>
    <s v="Communal Chapel of the Palce"/>
    <s v="Church"/>
    <s v="Perugia"/>
    <s v="Papal "/>
    <s v="Papal State"/>
    <s v="3 Mar 1797"/>
    <x v="1"/>
    <s v="Yes"/>
  </r>
  <r>
    <x v="2"/>
    <s v="Pitti Palace"/>
    <s v="Palace"/>
    <s v="Florence"/>
    <s v="Tuscany"/>
    <s v="Italian-Ruled"/>
    <s v="Mar/Apr 1799"/>
    <x v="0"/>
    <s v="Yes"/>
  </r>
  <r>
    <x v="2"/>
    <s v="Saint Louis les Francais"/>
    <s v="Church"/>
    <s v="Rome"/>
    <s v="Papal "/>
    <s v="Papal State"/>
    <n v="1802"/>
    <x v="0"/>
    <s v="No/Lost"/>
  </r>
  <r>
    <x v="2"/>
    <m/>
    <s v="Unknown"/>
    <s v="Florence"/>
    <s v="Tuscany"/>
    <s v="Italian-Ruled"/>
    <s v="Feb 1813"/>
    <x v="2"/>
    <s v="No"/>
  </r>
  <r>
    <x v="3"/>
    <s v="San Girolamo e San Francesco sulla Costa (deleted)"/>
    <s v="Church"/>
    <s v="Florence"/>
    <s v="Tuscany"/>
    <s v="Italian-Ruled"/>
    <n v="1813"/>
    <x v="2"/>
    <s v="No"/>
  </r>
  <r>
    <x v="2"/>
    <s v="Franciscan church of Montesanto (deleted)"/>
    <s v="Church"/>
    <s v="Todi"/>
    <s v="Papal "/>
    <s v="Papal State"/>
    <n v="1811"/>
    <x v="2"/>
    <s v="Yes"/>
  </r>
  <r>
    <x v="2"/>
    <s v="Franciscan church of Montesanto (deleted)"/>
    <s v="Church"/>
    <s v="Todi"/>
    <s v="Papal "/>
    <s v="Papal State"/>
    <n v="1811"/>
    <x v="2"/>
    <s v="No"/>
  </r>
  <r>
    <x v="2"/>
    <s v="St Francis"/>
    <s v="Church"/>
    <s v="Perugia"/>
    <s v="Papal "/>
    <s v="Papal State"/>
    <n v="1811"/>
    <x v="2"/>
    <s v="No/Lost"/>
  </r>
  <r>
    <x v="6"/>
    <s v="St Francis (deleted)"/>
    <s v="Church"/>
    <s v="Perugia"/>
    <s v="Papal "/>
    <s v="Papal State"/>
    <n v="1811"/>
    <x v="2"/>
    <s v="Yes"/>
  </r>
  <r>
    <x v="0"/>
    <m/>
    <s v="Unknown"/>
    <s v="Florence"/>
    <s v="Tuscany"/>
    <s v="Italian-Ruled"/>
    <n v="1806"/>
    <x v="0"/>
    <s v="No"/>
  </r>
  <r>
    <x v="0"/>
    <s v="Church of the religious to Ste Anne (deleted)"/>
    <s v="Church"/>
    <s v="Florence"/>
    <s v="Tuscany"/>
    <s v="Italian-Ruled"/>
    <n v="1811"/>
    <x v="2"/>
    <s v="No"/>
  </r>
  <r>
    <x v="3"/>
    <s v="Madonna dell'Orto"/>
    <s v="Church"/>
    <s v="Venice"/>
    <s v="Lombard-Venetia"/>
    <s v="Foreign-Ruled"/>
    <s v="11 Sept 1797"/>
    <x v="1"/>
    <s v="Yes"/>
  </r>
  <r>
    <x v="0"/>
    <s v="St Celse"/>
    <s v="Church"/>
    <s v="Milan"/>
    <s v="Lombard-Venetia"/>
    <s v="Foreign-Ruled"/>
    <s v="25 June 1796"/>
    <x v="1"/>
    <s v="No"/>
  </r>
  <r>
    <x v="0"/>
    <s v="Gallery"/>
    <s v="Gallery"/>
    <s v="Modena"/>
    <s v="Modena"/>
    <s v="Italian-Ruled"/>
    <s v="19 June 1796"/>
    <x v="1"/>
    <s v="Yes/Lost"/>
  </r>
  <r>
    <x v="0"/>
    <s v="Madonna della Steccata"/>
    <s v="Church"/>
    <s v="Parma"/>
    <s v="Parma"/>
    <s v="Italian-Ruled"/>
    <s v="May 1796"/>
    <x v="1"/>
    <s v="Yes"/>
  </r>
  <r>
    <x v="2"/>
    <s v="St John the Evangelist"/>
    <s v="Church"/>
    <s v="Parma"/>
    <s v="Parma"/>
    <s v="Italian-Ruled"/>
    <s v="3 May 1803"/>
    <x v="0"/>
    <s v="Yes"/>
  </r>
  <r>
    <x v="3"/>
    <s v="San Giovanni in Monte"/>
    <s v="Church"/>
    <s v="Bologna"/>
    <s v="Papal "/>
    <s v="Papal State"/>
    <s v="2 July 1796"/>
    <x v="1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Pitti Palace"/>
    <s v="Palace"/>
    <s v="Florence"/>
    <s v="Tuscany"/>
    <s v="Italian-Ruled"/>
    <s v="Mar/Apr 1799"/>
    <x v="0"/>
    <s v="Yes"/>
  </r>
  <r>
    <x v="3"/>
    <s v="Chiesa delle religiose di Santa Anna"/>
    <s v="Church"/>
    <s v="Foligno"/>
    <s v="Papal "/>
    <s v="Papal State"/>
    <s v="25 Feb 1797"/>
    <x v="1"/>
    <s v="Yes"/>
  </r>
  <r>
    <x v="3"/>
    <s v="St Paul"/>
    <s v="Church"/>
    <s v="Parma"/>
    <s v="Parma"/>
    <s v="Italian-Ruled"/>
    <s v="May 1796"/>
    <x v="1"/>
    <s v="Yes"/>
  </r>
  <r>
    <x v="3"/>
    <s v="Monteluce church"/>
    <s v="Church"/>
    <s v="Perugia"/>
    <s v="Papal "/>
    <s v="Papal State"/>
    <s v="23 Feb 1797"/>
    <x v="1"/>
    <s v="Yes"/>
  </r>
  <r>
    <x v="3"/>
    <s v="San Francesco"/>
    <s v="Church"/>
    <s v="Perugia"/>
    <s v="Papal "/>
    <s v="Papal State"/>
    <s v="20 Feb 1797"/>
    <x v="1"/>
    <s v="Yes"/>
  </r>
  <r>
    <x v="3"/>
    <s v="San Francesco"/>
    <s v="Church"/>
    <s v="Perugia"/>
    <s v="Papal "/>
    <s v="Papal State"/>
    <s v="20 Feb 1797"/>
    <x v="1"/>
    <s v="Yes"/>
  </r>
  <r>
    <x v="3"/>
    <s v="San Francesco"/>
    <s v="Church"/>
    <s v="Perugia"/>
    <s v="Papal "/>
    <s v="Papal State"/>
    <s v="20 Feb 1797"/>
    <x v="1"/>
    <s v="Yes"/>
  </r>
  <r>
    <x v="3"/>
    <s v="Braschi collection"/>
    <s v="Private Collection"/>
    <s v="Rome"/>
    <s v="Papal "/>
    <s v="Papal State"/>
    <n v="1798"/>
    <x v="1"/>
    <s v="No"/>
  </r>
  <r>
    <x v="3"/>
    <s v="San Pietro di Montorio"/>
    <s v="Church"/>
    <s v="Rome"/>
    <s v="Papal "/>
    <s v="Papal State"/>
    <s v="3 May 1797"/>
    <x v="1"/>
    <s v="Yes"/>
  </r>
  <r>
    <x v="4"/>
    <m/>
    <s v="Unknown"/>
    <s v="Parma"/>
    <s v="Parma"/>
    <s v="Italian-Ruled"/>
    <s v="3 May 1803"/>
    <x v="0"/>
    <s v="No"/>
  </r>
  <r>
    <x v="4"/>
    <m/>
    <s v="Unknown"/>
    <s v="Parma"/>
    <s v="Parma"/>
    <s v="Italian-Ruled"/>
    <s v="3 May 1803"/>
    <x v="0"/>
    <s v="No/Lost"/>
  </r>
  <r>
    <x v="0"/>
    <s v="Religious convent of Ripoli (deleted)"/>
    <s v="Church"/>
    <s v="Close to Florence"/>
    <s v="Tuscany"/>
    <s v="Italian-Ruled"/>
    <n v="1813"/>
    <x v="2"/>
    <s v="No"/>
  </r>
  <r>
    <x v="0"/>
    <s v="Chiesa dei Ereminati"/>
    <s v="Church"/>
    <s v="Parma"/>
    <s v="Parma"/>
    <s v="Italian-Ruled"/>
    <s v="3 May 1803"/>
    <x v="0"/>
    <s v="Yes"/>
  </r>
  <r>
    <x v="4"/>
    <s v="Eglise de la Victoire"/>
    <s v="Church"/>
    <s v="Milan"/>
    <s v="Lombard-Venetia"/>
    <s v="Foreign-Ruled"/>
    <s v="24 May 1796"/>
    <x v="1"/>
    <s v="No"/>
  </r>
  <r>
    <x v="4"/>
    <s v="San Giovanni alle Case Rotte"/>
    <s v="Church"/>
    <s v="Milan"/>
    <s v="Lombard-Venetia"/>
    <s v="Foreign-Ruled"/>
    <s v="25 June 1796"/>
    <x v="1"/>
    <s v="Yes"/>
  </r>
  <r>
    <x v="4"/>
    <s v="Pitti Palace"/>
    <s v="Palace"/>
    <s v="Florence"/>
    <s v="Tuscany"/>
    <s v="Italian-Ruled"/>
    <s v="Mar/Apr 1799"/>
    <x v="0"/>
    <s v="Yes"/>
  </r>
  <r>
    <x v="4"/>
    <s v="Pitti Palace"/>
    <s v="Palace"/>
    <s v="Florence"/>
    <s v="Tuscany"/>
    <s v="Italian-Ruled"/>
    <s v="Mar/Apr 1799"/>
    <x v="0"/>
    <s v="Yes"/>
  </r>
  <r>
    <x v="4"/>
    <s v="Pitti Palace"/>
    <s v="Palace"/>
    <s v="Florence"/>
    <s v="Tuscany"/>
    <s v="Italian-Ruled"/>
    <s v="Mar/Apr 1799"/>
    <x v="0"/>
    <s v="Yes"/>
  </r>
  <r>
    <x v="2"/>
    <s v="Santa Maria dei Pazzi (deleted)"/>
    <s v="Church"/>
    <s v="Florence"/>
    <s v="Tuscany"/>
    <s v="Italian-Ruled"/>
    <n v="1811"/>
    <x v="2"/>
    <s v="No"/>
  </r>
  <r>
    <x v="1"/>
    <s v="X. Fabre"/>
    <s v="Church"/>
    <s v="Florence"/>
    <s v="Tuscany"/>
    <s v="Italian-Ruled"/>
    <n v="1806"/>
    <x v="0"/>
    <s v="No"/>
  </r>
  <r>
    <x v="0"/>
    <s v="San Agostino (deleted)"/>
    <s v="Church"/>
    <s v="Perugia"/>
    <s v="Papal "/>
    <s v="Papal State"/>
    <n v="1811"/>
    <x v="2"/>
    <s v="No/Lost"/>
  </r>
  <r>
    <x v="3"/>
    <s v="San Ugo (deleted)"/>
    <s v="Church"/>
    <s v="Genoa"/>
    <s v="Piedmont"/>
    <s v="Italian-Ruled"/>
    <n v="1811"/>
    <x v="2"/>
    <s v="No"/>
  </r>
  <r>
    <x v="1"/>
    <s v="Academy of Fine Arts"/>
    <s v="Academy"/>
    <s v="Parma"/>
    <s v="Parma"/>
    <s v="Italian-Ruled"/>
    <s v="May 1796"/>
    <x v="1"/>
    <s v="No"/>
  </r>
  <r>
    <x v="0"/>
    <s v="Madonna di Galliera"/>
    <s v="Church"/>
    <s v="Bologna"/>
    <s v="Papal "/>
    <s v="Papal State"/>
    <s v="2 July 1796"/>
    <x v="1"/>
    <s v="Lost"/>
  </r>
  <r>
    <x v="8"/>
    <s v="St Dominic"/>
    <s v="Church"/>
    <s v="Perugia"/>
    <s v="Papal "/>
    <s v="Papal State"/>
    <n v="1811"/>
    <x v="2"/>
    <s v="Yes/Lost"/>
  </r>
  <r>
    <x v="8"/>
    <s v="Saint Louis les Francais"/>
    <s v="Church"/>
    <s v="Rome"/>
    <s v="Papal "/>
    <s v="Papal State"/>
    <n v="1802"/>
    <x v="0"/>
    <s v="No/Lost"/>
  </r>
  <r>
    <x v="8"/>
    <s v="Saint Louis les Francais"/>
    <s v="Church"/>
    <s v="Rome"/>
    <s v="Papal "/>
    <s v="Papal State"/>
    <n v="1802"/>
    <x v="0"/>
    <s v="Yes"/>
  </r>
  <r>
    <x v="1"/>
    <s v="Gallery"/>
    <s v="Gallery"/>
    <s v="Modena"/>
    <s v="Modena"/>
    <s v="Italian-Ruled"/>
    <s v="25 Oct 1796"/>
    <x v="1"/>
    <s v="No"/>
  </r>
  <r>
    <x v="2"/>
    <s v="San Domenico"/>
    <s v="Church"/>
    <s v="Cremona"/>
    <s v="Lombard-Venetia"/>
    <s v="Foreign-Ruled"/>
    <s v="5 June 1796"/>
    <x v="1"/>
    <s v="No/Lost"/>
  </r>
  <r>
    <x v="2"/>
    <s v="Capucines Church"/>
    <s v="Church"/>
    <s v="Savona"/>
    <s v="Piedmont"/>
    <s v="Italian-Ruled"/>
    <n v="1811"/>
    <x v="2"/>
    <s v="No"/>
  </r>
  <r>
    <x v="4"/>
    <s v="Madonna di Galliera"/>
    <s v="Church"/>
    <s v="Bologna"/>
    <s v="Papal "/>
    <s v="Papal State"/>
    <s v="2 July 1796"/>
    <x v="1"/>
    <s v="No/Lost"/>
  </r>
  <r>
    <x v="4"/>
    <s v="Madonna di Galliera"/>
    <s v="Church"/>
    <s v="Bologna"/>
    <s v="Papal "/>
    <s v="Papal State"/>
    <s v="2 July 1796"/>
    <x v="1"/>
    <s v="No/Lost"/>
  </r>
  <r>
    <x v="0"/>
    <s v="Dominican Church"/>
    <s v="Church"/>
    <s v="Cremona"/>
    <s v="Lombard-Venetia"/>
    <s v="Foreign-Ruled"/>
    <s v="5 June 1796"/>
    <x v="1"/>
    <s v="No"/>
  </r>
  <r>
    <x v="0"/>
    <s v="Gallery"/>
    <s v="Gallery"/>
    <s v="Modena"/>
    <s v="Modena"/>
    <s v="Italian-Ruled"/>
    <s v="25 Oct 1796"/>
    <x v="1"/>
    <s v="No/Lost"/>
  </r>
  <r>
    <x v="0"/>
    <s v="Pitti Palace"/>
    <s v="Palace"/>
    <s v="Florence"/>
    <s v="Tuscany"/>
    <s v="Italian-Ruled"/>
    <s v="Mar/Apr 1799"/>
    <x v="0"/>
    <s v="Lost"/>
  </r>
  <r>
    <x v="0"/>
    <s v="St Peter"/>
    <s v="Church"/>
    <s v="Perugia"/>
    <s v="Papal "/>
    <s v="Papal State"/>
    <s v="1 Mar 1797"/>
    <x v="1"/>
    <s v="No/Lost"/>
  </r>
  <r>
    <x v="0"/>
    <s v="Saint Louis les Francais"/>
    <s v="Church"/>
    <s v="Rome"/>
    <s v="Papal "/>
    <s v="Papal State"/>
    <n v="1802"/>
    <x v="0"/>
    <s v="No"/>
  </r>
  <r>
    <x v="0"/>
    <s v="Albani collection"/>
    <s v="Private Collection"/>
    <s v="Rome"/>
    <s v="Papal "/>
    <s v="Papal State"/>
    <n v="1798"/>
    <x v="1"/>
    <s v="No"/>
  </r>
  <r>
    <x v="3"/>
    <s v="Pitti Palace"/>
    <s v="Palace"/>
    <s v="Florence"/>
    <s v="Tuscany"/>
    <s v="Italian-Ruled"/>
    <s v="Mar/Apr 1799"/>
    <x v="0"/>
    <s v="Yes"/>
  </r>
  <r>
    <x v="9"/>
    <s v="Convent dell'Annunziata (deleted)"/>
    <s v="Church"/>
    <s v="Florence"/>
    <s v="Tuscany"/>
    <s v="Italian-Ruled"/>
    <s v="Feb 1813"/>
    <x v="2"/>
    <s v="No"/>
  </r>
  <r>
    <x v="3"/>
    <s v="Dome"/>
    <s v="Church"/>
    <s v="Pisa"/>
    <s v="Tuscany"/>
    <s v="Italian-Ruled"/>
    <n v="1812"/>
    <x v="2"/>
    <s v="Yes"/>
  </r>
  <r>
    <x v="1"/>
    <s v="Gallery"/>
    <s v="Gallery"/>
    <s v="Modena"/>
    <s v="Modena"/>
    <s v="Italian-Ruled"/>
    <s v="19 June 1796"/>
    <x v="1"/>
    <s v="Yes"/>
  </r>
  <r>
    <x v="1"/>
    <s v="Gallery"/>
    <s v="Gallery"/>
    <s v="Modena"/>
    <s v="Modena"/>
    <s v="Italian-Ruled"/>
    <s v="22 May 1796"/>
    <x v="1"/>
    <s v="No"/>
  </r>
  <r>
    <x v="1"/>
    <s v="Gallery"/>
    <s v="Gallery"/>
    <s v="Modena"/>
    <s v="Modena"/>
    <s v="Italian-Ruled"/>
    <s v="25 Oct 1796"/>
    <x v="1"/>
    <s v="No"/>
  </r>
  <r>
    <x v="1"/>
    <s v="Gallery"/>
    <s v="Gallery"/>
    <s v="Modena"/>
    <s v="Modena"/>
    <s v="Italian-Ruled"/>
    <s v="25 Oct 1796"/>
    <x v="1"/>
    <s v="No"/>
  </r>
  <r>
    <x v="1"/>
    <s v="Dominican Church"/>
    <s v="Church"/>
    <s v="Cremona"/>
    <s v="Lombard-Venetia"/>
    <s v="Foreign-Ruled"/>
    <s v="5 June 1796"/>
    <x v="1"/>
    <s v="No"/>
  </r>
  <r>
    <x v="1"/>
    <s v="Braschi collection"/>
    <s v="Private Collection"/>
    <s v="Rome"/>
    <s v="Papal "/>
    <s v="Papal State"/>
    <n v="1798"/>
    <x v="1"/>
    <s v="No"/>
  </r>
  <r>
    <x v="1"/>
    <s v="Tribunal"/>
    <s v="Church"/>
    <s v="Genoa"/>
    <s v="Piedmont"/>
    <s v="Italian-Ruled"/>
    <n v="1811"/>
    <x v="2"/>
    <s v="No"/>
  </r>
  <r>
    <x v="7"/>
    <s v="San Paolo all'Orto (deleted)"/>
    <s v="Church"/>
    <s v="Pisa"/>
    <s v="Tuscany"/>
    <s v="Italian-Ruled"/>
    <n v="1811"/>
    <x v="2"/>
    <s v="No"/>
  </r>
  <r>
    <x v="1"/>
    <s v="Chiesa dei Mendicanti"/>
    <s v="Church"/>
    <s v="Bologna"/>
    <s v="Papal "/>
    <s v="Papal State"/>
    <s v="2 July 1796"/>
    <x v="1"/>
    <s v="No"/>
  </r>
  <r>
    <x v="1"/>
    <s v="Gallery"/>
    <s v="Gallery"/>
    <s v="Modena"/>
    <s v="Modena"/>
    <s v="Italian-Ruled"/>
    <s v="22 May 1796"/>
    <x v="1"/>
    <s v="No/Lost"/>
  </r>
  <r>
    <x v="1"/>
    <s v="Bell'Aria Castle"/>
    <s v="Palace"/>
    <s v="Modena"/>
    <s v="Modena"/>
    <s v="Italian-Ruled"/>
    <s v="29 Oct 1796"/>
    <x v="1"/>
    <s v="Yes"/>
  </r>
  <r>
    <x v="0"/>
    <s v="Madonna dell'Orto"/>
    <s v="Church"/>
    <s v="Venice"/>
    <s v="Lombard-Venetia"/>
    <s v="Foreign-Ruled"/>
    <s v="11 Sept 1797"/>
    <x v="1"/>
    <s v="Yes"/>
  </r>
  <r>
    <x v="0"/>
    <s v="Scuola di San Marco"/>
    <s v="Church"/>
    <s v="Venice"/>
    <s v="Lombard-Venetia"/>
    <s v="Foreign-Ruled"/>
    <s v="11 Sept 1797"/>
    <x v="1"/>
    <s v="Yes"/>
  </r>
  <r>
    <x v="0"/>
    <s v="Bevilacqua Palace"/>
    <s v="Palace"/>
    <s v="Verona"/>
    <s v="Lombard-Venetia"/>
    <s v="Foreign-Ruled"/>
    <s v="18 May 1797"/>
    <x v="1"/>
    <s v="No"/>
  </r>
  <r>
    <x v="0"/>
    <s v="Santa Maria delle Grazie"/>
    <s v="Church"/>
    <s v="Milan"/>
    <s v="Lombard-Venetia"/>
    <s v="Foreign-Ruled"/>
    <s v="24 May 1796"/>
    <x v="1"/>
    <s v="No"/>
  </r>
  <r>
    <x v="0"/>
    <s v="Gallery"/>
    <s v="Gallery"/>
    <s v="Modena"/>
    <s v="Modena"/>
    <s v="Italian-Ruled"/>
    <s v="22 May 1796"/>
    <x v="1"/>
    <s v="No"/>
  </r>
  <r>
    <x v="0"/>
    <s v="Church of the Jesuits"/>
    <s v="Church"/>
    <s v="Venice"/>
    <s v="Lombard-Venetia"/>
    <s v="Foreign-Ruled"/>
    <s v="11 Sept 1797"/>
    <x v="1"/>
    <s v="Yes"/>
  </r>
  <r>
    <x v="0"/>
    <s v="Doge Palace"/>
    <s v="Palace"/>
    <s v="Venice"/>
    <s v="Lombard-Venetia"/>
    <s v="Foreign-Ruled"/>
    <s v="11 Sept 1797"/>
    <x v="1"/>
    <s v="Yes"/>
  </r>
  <r>
    <x v="0"/>
    <s v="St John and Paul"/>
    <s v="Church"/>
    <s v="Venice"/>
    <s v="Lombard-Venetia"/>
    <s v="Foreign-Ruled"/>
    <s v="11 Sept 1797"/>
    <x v="1"/>
    <s v="Yes/Destroyed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Pitti Palace"/>
    <s v="Palace"/>
    <s v="Florence"/>
    <s v="Tuscany"/>
    <s v="Italian-Ruled"/>
    <s v="Mar/Apr 1799"/>
    <x v="0"/>
    <s v="Yes"/>
  </r>
  <r>
    <x v="0"/>
    <s v="Cathedral"/>
    <s v="Church"/>
    <s v="Verona"/>
    <s v="Lombard-Venetia"/>
    <s v="Foreign-Ruled"/>
    <s v="18 May 1797"/>
    <x v="1"/>
    <s v="Yes"/>
  </r>
  <r>
    <x v="2"/>
    <s v="San Giacomo (deleted)"/>
    <s v="Church"/>
    <s v="Savona"/>
    <s v="Piedmont"/>
    <s v="Italian-Ruled"/>
    <n v="1811"/>
    <x v="2"/>
    <s v="Yes/Lost"/>
  </r>
  <r>
    <x v="1"/>
    <s v="Braschi collection"/>
    <s v="Private Collection"/>
    <s v="Rome"/>
    <s v="Papal "/>
    <s v="Papal State"/>
    <n v="1798"/>
    <x v="1"/>
    <s v="No"/>
  </r>
  <r>
    <x v="1"/>
    <s v="Saint Louis les Francais"/>
    <s v="Church"/>
    <s v="Rome"/>
    <s v="Papal "/>
    <s v="Papal State"/>
    <n v="1802"/>
    <x v="0"/>
    <s v="No"/>
  </r>
  <r>
    <x v="8"/>
    <s v="Monteluce convent"/>
    <s v="Church"/>
    <s v="Close to Perugia"/>
    <s v="Papal "/>
    <s v="Papal State"/>
    <n v="1811"/>
    <x v="2"/>
    <s v="Yes"/>
  </r>
  <r>
    <x v="8"/>
    <s v="Saint Louis les Francais"/>
    <s v="Church"/>
    <s v="Rome"/>
    <s v="Papal "/>
    <s v="Papal State"/>
    <n v="1802"/>
    <x v="0"/>
    <s v="No"/>
  </r>
  <r>
    <x v="8"/>
    <m/>
    <s v="Unknown"/>
    <s v="Turin"/>
    <s v="Piedmont"/>
    <s v="Italian-Ruled"/>
    <n v="1801"/>
    <x v="0"/>
    <s v="No/Lost"/>
  </r>
  <r>
    <x v="0"/>
    <s v="Saint Louis les Francais"/>
    <s v="Church"/>
    <s v="Rome"/>
    <s v="Papal "/>
    <s v="Papal State"/>
    <n v="1802"/>
    <x v="0"/>
    <s v="No"/>
  </r>
  <r>
    <x v="0"/>
    <s v="Saint Louis les Francais"/>
    <s v="Church"/>
    <s v="Rome"/>
    <s v="Papal "/>
    <s v="Papal State"/>
    <n v="1802"/>
    <x v="0"/>
    <s v="No"/>
  </r>
  <r>
    <x v="7"/>
    <s v="Convent of St Sylvester (deleted)"/>
    <s v="Church"/>
    <s v="Pisa"/>
    <s v="Tuscany"/>
    <s v="Italian-Ruled"/>
    <n v="1811"/>
    <x v="2"/>
    <s v="No"/>
  </r>
  <r>
    <x v="4"/>
    <s v="Saint Louis les Francais"/>
    <s v="Church"/>
    <s v="Rome"/>
    <s v="Papal "/>
    <s v="Papal State"/>
    <n v="1802"/>
    <x v="0"/>
    <s v="No"/>
  </r>
  <r>
    <x v="4"/>
    <s v="St Francis (deleted)"/>
    <s v="Church"/>
    <s v="Chiavari"/>
    <s v="Piedmont"/>
    <s v="Italian-Ruled"/>
    <n v="1811"/>
    <x v="2"/>
    <s v="Yes/Lost"/>
  </r>
  <r>
    <x v="0"/>
    <s v="Saint Louis les Francais"/>
    <s v="Church"/>
    <s v="Rome"/>
    <s v="Papal "/>
    <s v="Papal State"/>
    <n v="1802"/>
    <x v="0"/>
    <s v="No"/>
  </r>
  <r>
    <x v="0"/>
    <s v="Saint Louis les Francais"/>
    <s v="Church"/>
    <s v="Rome"/>
    <s v="Papal "/>
    <s v="Papal State"/>
    <n v="1802"/>
    <x v="0"/>
    <s v="No"/>
  </r>
  <r>
    <x v="0"/>
    <s v="Santa Maria Novella (deleted)"/>
    <s v="Church"/>
    <s v="Arezzo"/>
    <s v="Tuscany"/>
    <s v="Italian-Ruled"/>
    <s v="Feb 1813"/>
    <x v="2"/>
    <s v="No"/>
  </r>
  <r>
    <x v="8"/>
    <s v="St Dominic"/>
    <s v="Church"/>
    <s v="Perugia"/>
    <s v="Papal "/>
    <s v="Papal State"/>
    <n v="1811"/>
    <x v="2"/>
    <s v="Yes/Lost"/>
  </r>
  <r>
    <x v="8"/>
    <s v="Saint Louis les Francais"/>
    <s v="Church"/>
    <s v="Rome"/>
    <s v="Papal "/>
    <s v="Papal State"/>
    <n v="1802"/>
    <x v="0"/>
    <s v="No"/>
  </r>
  <r>
    <x v="8"/>
    <s v="Saint Louis les Francais"/>
    <s v="Church"/>
    <s v="Rome"/>
    <s v="Papal "/>
    <s v="Papal State"/>
    <n v="1802"/>
    <x v="0"/>
    <s v="No/Lost"/>
  </r>
  <r>
    <x v="8"/>
    <s v="Saint Louis les Francais"/>
    <s v="Church"/>
    <s v="Rome"/>
    <s v="Papal "/>
    <s v="Papal State"/>
    <n v="1802"/>
    <x v="0"/>
    <s v="No"/>
  </r>
  <r>
    <x v="0"/>
    <m/>
    <s v="Unknown"/>
    <s v="Fano"/>
    <s v="Papal "/>
    <s v="Papal State"/>
    <n v="1797"/>
    <x v="1"/>
    <s v="No"/>
  </r>
  <r>
    <x v="0"/>
    <s v="Pitti Palace"/>
    <s v="Palace"/>
    <s v="Florence"/>
    <s v="Tuscany"/>
    <s v="Italian-Ruled"/>
    <s v="Mar/Apr 1799"/>
    <x v="0"/>
    <s v="Lost"/>
  </r>
  <r>
    <x v="0"/>
    <s v="Cathedral"/>
    <s v="Church"/>
    <s v="Mantova"/>
    <s v="Lombard-Venetia"/>
    <s v="Foreign-Ruled"/>
    <s v="24 Feb 1797"/>
    <x v="1"/>
    <s v="No"/>
  </r>
  <r>
    <x v="0"/>
    <m/>
    <s v="Unknown"/>
    <s v="Parma"/>
    <s v="Parma"/>
    <s v="Italian-Ruled"/>
    <s v="May 1796"/>
    <x v="1"/>
    <s v="No"/>
  </r>
  <r>
    <x v="0"/>
    <s v="Doge Palace"/>
    <s v="Palace"/>
    <s v="Venice"/>
    <s v="Lombard-Venetia"/>
    <s v="Foreign-Ruled"/>
    <s v="11 Sept 1797"/>
    <x v="1"/>
    <s v="No"/>
  </r>
  <r>
    <x v="0"/>
    <s v="Doge Palace"/>
    <s v="Palace"/>
    <s v="Venice"/>
    <s v="Lombard-Venetia"/>
    <s v="Foreign-Ruled"/>
    <s v="11 Sept 1797"/>
    <x v="1"/>
    <s v="Yes"/>
  </r>
  <r>
    <x v="0"/>
    <s v="St John and Paul"/>
    <s v="Church"/>
    <s v="Venice"/>
    <s v="Lombard-Venetia"/>
    <s v="Foreign-Ruled"/>
    <s v="11 Sept 1797"/>
    <x v="1"/>
    <s v="Yes"/>
  </r>
  <r>
    <x v="0"/>
    <s v="Doge Palace"/>
    <s v="Palace"/>
    <s v="Venice"/>
    <s v="Lombard-Venetia"/>
    <s v="Foreign-Ruled"/>
    <s v="11 Sept 1797"/>
    <x v="1"/>
    <s v="No"/>
  </r>
  <r>
    <x v="0"/>
    <s v="Refectory of St Sebastian"/>
    <s v="Church"/>
    <s v="Venice"/>
    <s v="Lombard-Venetia"/>
    <s v="Foreign-Ruled"/>
    <s v="11 Sept 1797"/>
    <x v="1"/>
    <s v="Yes"/>
  </r>
  <r>
    <x v="0"/>
    <s v="Benedictine Refectory of San Giorgio Maggiore"/>
    <s v="Church"/>
    <s v="Venice"/>
    <s v="Lombard-Venetia"/>
    <s v="Foreign-Ruled"/>
    <s v="11 Sept 1797"/>
    <x v="1"/>
    <s v="No"/>
  </r>
  <r>
    <x v="0"/>
    <s v="Doge Palace"/>
    <s v="Palace"/>
    <s v="Venice"/>
    <s v="Lombard-Venetia"/>
    <s v="Foreign-Ruled"/>
    <s v="11 Sept 1797"/>
    <x v="1"/>
    <s v="Yes"/>
  </r>
  <r>
    <x v="0"/>
    <s v="St. Zachary"/>
    <s v="Church"/>
    <s v="Venice"/>
    <s v="Lombard-Venetia"/>
    <s v="Foreign-Ruled"/>
    <s v="11 Sept 1797"/>
    <x v="1"/>
    <s v="Yes"/>
  </r>
  <r>
    <x v="0"/>
    <s v="Bevilacqua Palace"/>
    <s v="Palace"/>
    <s v="Verona"/>
    <s v="Lombard-Venetia"/>
    <s v="Foreign-Ruled"/>
    <s v="18 May 1797"/>
    <x v="1"/>
    <s v="No"/>
  </r>
  <r>
    <x v="0"/>
    <s v="Bevilacqua Palace"/>
    <s v="Palace"/>
    <s v="Verona"/>
    <s v="Lombard-Venetia"/>
    <s v="Foreign-Ruled"/>
    <s v="18 May 1797"/>
    <x v="1"/>
    <s v="Yes/Lost"/>
  </r>
  <r>
    <x v="0"/>
    <s v="Bevilacqua Palace"/>
    <s v="Palace"/>
    <s v="Verona"/>
    <s v="Lombard-Venetia"/>
    <s v="Foreign-Ruled"/>
    <s v="18 May 1797"/>
    <x v="1"/>
    <s v="No"/>
  </r>
  <r>
    <x v="0"/>
    <s v="St George"/>
    <s v="Church"/>
    <s v="Verona"/>
    <s v="Lombard-Venetia"/>
    <s v="Foreign-Ruled"/>
    <s v="18 May 1797"/>
    <x v="1"/>
    <s v="No"/>
  </r>
  <r>
    <x v="0"/>
    <s v="Ste Marie of Victory"/>
    <s v="Church"/>
    <s v="Verona"/>
    <s v="Lombard-Venetia"/>
    <s v="Foreign-Ruled"/>
    <s v="18 May 1797"/>
    <x v="1"/>
    <s v="Yes"/>
  </r>
  <r>
    <x v="0"/>
    <s v="St George"/>
    <s v="Church"/>
    <s v="Verona"/>
    <s v="Lombard-Venetia"/>
    <s v="Foreign-Ruled"/>
    <s v="18 May 1797"/>
    <x v="1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6" rowHeaderCaption="State">
  <location ref="A3:B10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4"/>
        <item x="5"/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 of Paintings" fld="7" subtotal="count" baseField="7" baseItem="0"/>
  </dataFields>
  <formats count="16">
    <format dxfId="168">
      <pivotArea field="7" type="button" dataOnly="0" labelOnly="1" outline="0" axis="axisRow" fieldPosition="0"/>
    </format>
    <format dxfId="167">
      <pivotArea dataOnly="0" labelOnly="1" outline="0" axis="axisValues" fieldPosition="0"/>
    </format>
    <format dxfId="166">
      <pivotArea dataOnly="0" labelOnly="1" outline="0" axis="axisValues" fieldPosition="0"/>
    </format>
    <format dxfId="165">
      <pivotArea grandRow="1" outline="0" collapsedLevelsAreSubtotals="1" fieldPosition="0"/>
    </format>
    <format dxfId="164">
      <pivotArea dataOnly="0" labelOnly="1" grandRow="1" outline="0" fieldPosition="0"/>
    </format>
    <format dxfId="163">
      <pivotArea collapsedLevelsAreSubtotals="1" fieldPosition="0">
        <references count="1">
          <reference field="7" count="0"/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field="7" type="button" dataOnly="0" labelOnly="1" outline="0" axis="axisRow" fieldPosition="0"/>
    </format>
    <format dxfId="159">
      <pivotArea dataOnly="0" labelOnly="1" outline="0" axis="axisValues" fieldPosition="0"/>
    </format>
    <format dxfId="158">
      <pivotArea dataOnly="0" labelOnly="1" fieldPosition="0">
        <references count="1">
          <reference field="7" count="0"/>
        </references>
      </pivotArea>
    </format>
    <format dxfId="157">
      <pivotArea dataOnly="0" labelOnly="1" grandRow="1" outline="0" fieldPosition="0"/>
    </format>
    <format dxfId="156">
      <pivotArea dataOnly="0" labelOnly="1" outline="0" axis="axisValues" fieldPosition="0"/>
    </format>
    <format dxfId="155">
      <pivotArea dataOnly="0" labelOnly="1" outline="0" axis="axisValues" fieldPosition="0"/>
    </format>
    <format dxfId="154">
      <pivotArea dataOnly="0" labelOnly="1" outline="0" axis="axisValues" fieldPosition="0"/>
    </format>
    <format dxfId="153">
      <pivotArea grandRow="1" outline="0" collapsedLevelsAreSubtotals="1" fieldPosition="0"/>
    </format>
  </formats>
  <chartFormats count="7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8" format="2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8" format="3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8" format="4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8" format="5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8" format="6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6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A3:B11" firstHeaderRow="1" firstDataRow="1" firstDataCol="1"/>
  <pivotFields count="10">
    <pivotField showAll="0"/>
    <pivotField showAll="0"/>
    <pivotField axis="axisRow" dataField="1" showAll="0" nonAutoSortDefault="1">
      <items count="8">
        <item x="5"/>
        <item x="2"/>
        <item x="3"/>
        <item x="1"/>
        <item x="0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# of Paintings" fld="2" subtotal="count" baseField="0" baseItem="0"/>
  </dataFields>
  <formats count="15">
    <format dxfId="58">
      <pivotArea type="all" dataOnly="0" outline="0" fieldPosition="0"/>
    </format>
    <format dxfId="57">
      <pivotArea collapsedLevelsAreSubtotals="1" fieldPosition="0">
        <references count="1">
          <reference field="2" count="1">
            <x v="0"/>
          </reference>
        </references>
      </pivotArea>
    </format>
    <format dxfId="56">
      <pivotArea dataOnly="0" labelOnly="1" fieldPosition="0">
        <references count="1">
          <reference field="2" count="1">
            <x v="0"/>
          </reference>
        </references>
      </pivotArea>
    </format>
    <format dxfId="55">
      <pivotArea collapsedLevelsAreSubtotals="1" fieldPosition="0">
        <references count="1">
          <reference field="2" count="1">
            <x v="2"/>
          </reference>
        </references>
      </pivotArea>
    </format>
    <format dxfId="54">
      <pivotArea dataOnly="0" labelOnly="1" fieldPosition="0">
        <references count="1">
          <reference field="2" count="1">
            <x v="2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2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dataOnly="0" labelOnly="1" grandRow="1" outline="0" fieldPosition="0"/>
    </format>
    <format dxfId="4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Artist">
  <location ref="A3:B19" firstHeaderRow="1" firstDataRow="1" firstDataCol="1"/>
  <pivotFields count="9">
    <pivotField axis="axisRow" dataField="1" showAll="0" measureFilter="1" defaultSubtotal="0">
      <items count="103">
        <item x="0"/>
        <item sd="0" x="1"/>
        <item x="2"/>
        <item x="3"/>
        <item sd="0" x="4"/>
        <item m="1" x="102"/>
        <item sd="0" x="6"/>
        <item x="7"/>
        <item x="8"/>
        <item sd="0" x="9"/>
        <item x="10"/>
        <item x="11"/>
        <item x="12"/>
        <item x="13"/>
        <item x="14"/>
        <item x="15"/>
        <item sd="0" x="16"/>
        <item sd="0"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sd="0" x="40"/>
        <item x="41"/>
        <item x="42"/>
        <item sd="0" x="43"/>
        <item sd="0"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sd="0"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sd="0" x="88"/>
        <item sd="0" x="89"/>
        <item x="90"/>
        <item x="91"/>
        <item x="92"/>
        <item x="93"/>
        <item x="94"/>
        <item x="95"/>
        <item x="96"/>
        <item x="97"/>
        <item x="98"/>
        <item sd="0" x="99"/>
        <item sd="0" x="100"/>
        <item sd="0" x="101"/>
        <item x="5"/>
      </items>
    </pivotField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</pivotFields>
  <rowFields count="1">
    <field x="0"/>
  </rowFields>
  <rowItems count="16">
    <i>
      <x v="1"/>
    </i>
    <i>
      <x v="4"/>
    </i>
    <i>
      <x v="6"/>
    </i>
    <i>
      <x v="9"/>
    </i>
    <i>
      <x v="16"/>
    </i>
    <i>
      <x v="17"/>
    </i>
    <i>
      <x v="40"/>
    </i>
    <i>
      <x v="43"/>
    </i>
    <i>
      <x v="44"/>
    </i>
    <i>
      <x v="62"/>
    </i>
    <i>
      <x v="88"/>
    </i>
    <i>
      <x v="89"/>
    </i>
    <i>
      <x v="99"/>
    </i>
    <i>
      <x v="100"/>
    </i>
    <i>
      <x v="101"/>
    </i>
    <i t="grand">
      <x/>
    </i>
  </rowItems>
  <colItems count="1">
    <i/>
  </colItems>
  <dataFields count="1">
    <dataField name="# of Paintings" fld="0" subtotal="count" baseField="0" baseItem="1"/>
  </dataFields>
  <formats count="17">
    <format dxfId="43">
      <pivotArea type="all" dataOnly="0" outline="0" fieldPosition="0"/>
    </format>
    <format dxfId="42">
      <pivotArea collapsedLevelsAreSubtotals="1" fieldPosition="0">
        <references count="1">
          <reference field="0" count="1">
            <x v="43"/>
          </reference>
        </references>
      </pivotArea>
    </format>
    <format dxfId="41">
      <pivotArea dataOnly="0" labelOnly="1" fieldPosition="0">
        <references count="1">
          <reference field="0" count="1">
            <x v="43"/>
          </reference>
        </references>
      </pivotArea>
    </format>
    <format dxfId="40">
      <pivotArea collapsedLevelsAreSubtotals="1" fieldPosition="0">
        <references count="1">
          <reference field="0" count="1">
            <x v="62"/>
          </reference>
        </references>
      </pivotArea>
    </format>
    <format dxfId="39">
      <pivotArea dataOnly="0" labelOnly="1" fieldPosition="0">
        <references count="1">
          <reference field="0" count="1">
            <x v="62"/>
          </reference>
        </references>
      </pivotArea>
    </format>
    <format dxfId="38">
      <pivotArea collapsedLevelsAreSubtotals="1" fieldPosition="0">
        <references count="1">
          <reference field="0" count="1">
            <x v="101"/>
          </reference>
        </references>
      </pivotArea>
    </format>
    <format dxfId="37">
      <pivotArea dataOnly="0" labelOnly="1" fieldPosition="0">
        <references count="1">
          <reference field="0" count="1">
            <x v="101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15">
            <x v="1"/>
            <x v="4"/>
            <x v="6"/>
            <x v="9"/>
            <x v="16"/>
            <x v="17"/>
            <x v="40"/>
            <x v="43"/>
            <x v="44"/>
            <x v="62"/>
            <x v="88"/>
            <x v="89"/>
            <x v="99"/>
            <x v="100"/>
            <x v="101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A3:B14" firstHeaderRow="1" firstDataRow="1" firstDataCol="1"/>
  <pivotFields count="9">
    <pivotField showAll="0"/>
    <pivotField showAll="0"/>
    <pivotField axis="axisRow" dataField="1" showAll="0" defaultSubtotal="0">
      <items count="10">
        <item sd="0" x="5"/>
        <item sd="0" x="9"/>
        <item sd="0" x="7"/>
        <item sd="0" x="6"/>
        <item sd="0" x="2"/>
        <item sd="0" x="4"/>
        <item sd="0" x="0"/>
        <item sd="0" x="1"/>
        <item sd="0" x="3"/>
        <item sd="0" x="8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# of Paintings" fld="2" subtotal="count" baseField="0" baseItem="0"/>
  </dataFields>
  <formats count="13">
    <format dxfId="26">
      <pivotArea collapsedLevelsAreSubtotals="1" fieldPosition="0">
        <references count="1">
          <reference field="2" count="1">
            <x v="6"/>
          </reference>
        </references>
      </pivotArea>
    </format>
    <format dxfId="25">
      <pivotArea dataOnly="0" labelOnly="1" fieldPosition="0">
        <references count="1">
          <reference field="2" count="1">
            <x v="6"/>
          </reference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Location">
  <location ref="A3:B11" firstHeaderRow="1" firstDataRow="1" firstDataCol="1"/>
  <pivotFields count="8">
    <pivotField showAll="0"/>
    <pivotField showAll="0"/>
    <pivotField showAll="0"/>
    <pivotField axis="axisRow" dataField="1" showAll="0">
      <items count="8">
        <item x="6"/>
        <item x="0"/>
        <item x="2"/>
        <item x="5"/>
        <item x="4"/>
        <item x="1"/>
        <item x="3"/>
        <item t="default"/>
      </items>
    </pivotField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# of Paintings" fld="3" subtotal="count" baseField="0" baseItem="0"/>
  </dataFields>
  <formats count="10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3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1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Location in France">
  <location ref="A3:B14" firstHeaderRow="1" firstDataRow="1" firstDataCol="1"/>
  <pivotFields count="3">
    <pivotField showAll="0"/>
    <pivotField axis="axisRow" dataField="1" showAll="0" measureFilter="1" sortType="ascending" defaultSubtotal="0">
      <items count="47">
        <item x="30"/>
        <item x="20"/>
        <item x="22"/>
        <item x="3"/>
        <item x="41"/>
        <item x="17"/>
        <item x="18"/>
        <item x="15"/>
        <item x="12"/>
        <item x="4"/>
        <item x="39"/>
        <item x="24"/>
        <item x="29"/>
        <item x="2"/>
        <item x="44"/>
        <item x="16"/>
        <item x="1"/>
        <item x="9"/>
        <item x="43"/>
        <item x="7"/>
        <item x="36"/>
        <item x="25"/>
        <item x="35"/>
        <item x="8"/>
        <item x="37"/>
        <item x="28"/>
        <item x="14"/>
        <item x="19"/>
        <item x="26"/>
        <item x="23"/>
        <item x="21"/>
        <item x="6"/>
        <item x="45"/>
        <item x="27"/>
        <item x="13"/>
        <item x="10"/>
        <item x="5"/>
        <item x="0"/>
        <item x="38"/>
        <item x="32"/>
        <item x="33"/>
        <item x="40"/>
        <item x="42"/>
        <item x="31"/>
        <item x="11"/>
        <item x="34"/>
        <item x="46"/>
      </items>
    </pivotField>
    <pivotField showAll="0" defaultSubtotal="0"/>
  </pivotFields>
  <rowFields count="1">
    <field x="1"/>
  </rowFields>
  <rowItems count="11">
    <i>
      <x v="3"/>
    </i>
    <i>
      <x v="8"/>
    </i>
    <i>
      <x v="9"/>
    </i>
    <i>
      <x v="13"/>
    </i>
    <i>
      <x v="16"/>
    </i>
    <i>
      <x v="19"/>
    </i>
    <i>
      <x v="27"/>
    </i>
    <i>
      <x v="30"/>
    </i>
    <i>
      <x v="35"/>
    </i>
    <i>
      <x v="37"/>
    </i>
    <i t="grand">
      <x/>
    </i>
  </rowItems>
  <colItems count="1">
    <i/>
  </colItems>
  <dataFields count="1">
    <dataField name="# of Paintings" fld="1" subtotal="count" baseField="0" baseItem="0"/>
  </data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8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A3:B14" firstHeaderRow="1" firstDataRow="1" firstDataCol="1"/>
  <pivotFields count="1">
    <pivotField axis="axisRow" dataField="1" showAll="0">
      <items count="11">
        <item x="5"/>
        <item x="9"/>
        <item x="7"/>
        <item x="6"/>
        <item x="2"/>
        <item x="3"/>
        <item x="0"/>
        <item x="1"/>
        <item x="4"/>
        <item x="8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# of Paintings" fld="0" subtotal="count" baseField="0" baseItem="0"/>
  </dataFields>
  <formats count="27">
    <format dxfId="152">
      <pivotArea outline="0" collapsedLevelsAreSubtotals="1" fieldPosition="0"/>
    </format>
    <format dxfId="151">
      <pivotArea dataOnly="0" labelOnly="1" outline="0" axis="axisValues" fieldPosition="0"/>
    </format>
    <format dxfId="150">
      <pivotArea dataOnly="0" labelOnly="1" outline="0" axis="axisValues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0" type="button" dataOnly="0" labelOnly="1" outline="0" axis="axisRow" fieldPosition="0"/>
    </format>
    <format dxfId="146">
      <pivotArea dataOnly="0" labelOnly="1" outline="0" axis="axisValues" fieldPosition="0"/>
    </format>
    <format dxfId="145">
      <pivotArea dataOnly="0" labelOnly="1" fieldPosition="0">
        <references count="1">
          <reference field="0" count="0"/>
        </references>
      </pivotArea>
    </format>
    <format dxfId="144">
      <pivotArea dataOnly="0" labelOnly="1" grandRow="1" outline="0" fieldPosition="0"/>
    </format>
    <format dxfId="143">
      <pivotArea dataOnly="0" labelOnly="1" outline="0" axis="axisValues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0" type="button" dataOnly="0" labelOnly="1" outline="0" axis="axisRow" fieldPosition="0"/>
    </format>
    <format dxfId="139">
      <pivotArea dataOnly="0" labelOnly="1" outline="0" axis="axisValues" fieldPosition="0"/>
    </format>
    <format dxfId="138">
      <pivotArea dataOnly="0" labelOnly="1" fieldPosition="0">
        <references count="1">
          <reference field="0" count="0"/>
        </references>
      </pivotArea>
    </format>
    <format dxfId="137">
      <pivotArea dataOnly="0" labelOnly="1" grandRow="1" outline="0" fieldPosition="0"/>
    </format>
    <format dxfId="136">
      <pivotArea dataOnly="0" labelOnly="1" outline="0" axis="axisValues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0" type="button" dataOnly="0" labelOnly="1" outline="0" axis="axisRow" fieldPosition="0"/>
    </format>
    <format dxfId="132">
      <pivotArea dataOnly="0" labelOnly="1" outline="0" axis="axisValues" fieldPosition="0"/>
    </format>
    <format dxfId="131">
      <pivotArea dataOnly="0" labelOnly="1" fieldPosition="0">
        <references count="1">
          <reference field="0" count="0"/>
        </references>
      </pivotArea>
    </format>
    <format dxfId="130">
      <pivotArea dataOnly="0" labelOnly="1" grandRow="1" outline="0" fieldPosition="0"/>
    </format>
    <format dxfId="129">
      <pivotArea dataOnly="0" labelOnly="1" outline="0" axis="axisValues" fieldPosition="0"/>
    </format>
    <format dxfId="128">
      <pivotArea outline="0" collapsedLevelsAreSubtotals="1" fieldPosition="0"/>
    </format>
    <format dxfId="127">
      <pivotArea dataOnly="0" labelOnly="1" outline="0" axis="axisValues" fieldPosition="0"/>
    </format>
    <format dxfId="1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7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4" rowHeaderCaption="Artist">
  <location ref="A3:B14" firstHeaderRow="1" firstDataRow="1" firstDataCol="1"/>
  <pivotFields count="6">
    <pivotField axis="axisRow" dataField="1" showAll="0" measureFilter="1">
      <items count="151">
        <item x="0"/>
        <item sd="0" x="1"/>
        <item x="2"/>
        <item x="3"/>
        <item x="4"/>
        <item x="5"/>
        <item x="6"/>
        <item x="7"/>
        <item x="8"/>
        <item x="9"/>
        <item x="10"/>
        <item m="1" x="149"/>
        <item sd="0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sd="0"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sd="0" x="67"/>
        <item x="68"/>
        <item x="69"/>
        <item sd="0" x="70"/>
        <item sd="0"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sd="0" x="101"/>
        <item x="102"/>
        <item x="103"/>
        <item x="104"/>
        <item x="105"/>
        <item x="106"/>
        <item x="107"/>
        <item x="108"/>
        <item x="109"/>
        <item x="110"/>
        <item sd="0"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sd="0" x="138"/>
        <item x="139"/>
        <item x="140"/>
        <item x="141"/>
        <item x="142"/>
        <item x="143"/>
        <item x="144"/>
        <item x="145"/>
        <item x="146"/>
        <item x="147"/>
        <item sd="0" x="148"/>
        <item x="11"/>
        <item t="default"/>
      </items>
    </pivotField>
    <pivotField showAll="0"/>
    <pivotField showAll="0"/>
    <pivotField showAll="0" defaultSubtotal="0"/>
    <pivotField showAll="0" defaultSubtotal="0"/>
    <pivotField showAll="0" defaultSubtotal="0"/>
  </pivotFields>
  <rowFields count="1">
    <field x="0"/>
  </rowFields>
  <rowItems count="11">
    <i>
      <x v="1"/>
    </i>
    <i>
      <x v="12"/>
    </i>
    <i>
      <x v="32"/>
    </i>
    <i>
      <x v="67"/>
    </i>
    <i>
      <x v="70"/>
    </i>
    <i>
      <x v="71"/>
    </i>
    <i>
      <x v="101"/>
    </i>
    <i>
      <x v="111"/>
    </i>
    <i>
      <x v="138"/>
    </i>
    <i>
      <x v="148"/>
    </i>
    <i t="grand">
      <x/>
    </i>
  </rowItems>
  <colItems count="1">
    <i/>
  </colItems>
  <dataFields count="1">
    <dataField name="# of Paintings" fld="0" subtotal="count" baseField="0" baseItem="0"/>
  </dataFields>
  <formats count="32">
    <format dxfId="125">
      <pivotArea collapsedLevelsAreSubtotals="1" fieldPosition="0">
        <references count="1">
          <reference field="0" count="3">
            <x v="70"/>
            <x v="71"/>
            <x v="101"/>
          </reference>
        </references>
      </pivotArea>
    </format>
    <format dxfId="124">
      <pivotArea dataOnly="0" labelOnly="1" fieldPosition="0">
        <references count="1">
          <reference field="0" count="3">
            <x v="70"/>
            <x v="71"/>
            <x v="101"/>
          </reference>
        </references>
      </pivotArea>
    </format>
    <format dxfId="123">
      <pivotArea type="all" dataOnly="0" outline="0" fieldPosition="0"/>
    </format>
    <format dxfId="122">
      <pivotArea field="0" type="button" dataOnly="0" labelOnly="1" outline="0" axis="axisRow" fieldPosition="0"/>
    </format>
    <format dxfId="121">
      <pivotArea dataOnly="0" labelOnly="1" outline="0" axis="axisValues" fieldPosition="0"/>
    </format>
    <format dxfId="120">
      <pivotArea dataOnly="0" labelOnly="1" outline="0" axis="axisValues" fieldPosition="0"/>
    </format>
    <format dxfId="119">
      <pivotArea field="0" type="button" dataOnly="0" labelOnly="1" outline="0" axis="axisRow" fieldPosition="0"/>
    </format>
    <format dxfId="118">
      <pivotArea dataOnly="0" labelOnly="1" outline="0" axis="axisValues" fieldPosition="0"/>
    </format>
    <format dxfId="117">
      <pivotArea dataOnly="0" labelOnly="1" outline="0" axis="axisValues" fieldPosition="0"/>
    </format>
    <format dxfId="116">
      <pivotArea field="0" type="button" dataOnly="0" labelOnly="1" outline="0" axis="axisRow" fieldPosition="0"/>
    </format>
    <format dxfId="115">
      <pivotArea dataOnly="0" labelOnly="1" outline="0" axis="axisValues" fieldPosition="0"/>
    </format>
    <format dxfId="114">
      <pivotArea dataOnly="0" labelOnly="1" outline="0" axis="axisValues" fieldPosition="0"/>
    </format>
    <format dxfId="113">
      <pivotArea field="0" type="button" dataOnly="0" labelOnly="1" outline="0" axis="axisRow" fieldPosition="0"/>
    </format>
    <format dxfId="112">
      <pivotArea dataOnly="0" labelOnly="1" outline="0" axis="axisValues" fieldPosition="0"/>
    </format>
    <format dxfId="111">
      <pivotArea dataOnly="0" labelOnly="1" outline="0" axis="axisValues" fieldPosition="0"/>
    </format>
    <format dxfId="110">
      <pivotArea grandRow="1" outline="0" collapsedLevelsAreSubtotals="1" fieldPosition="0"/>
    </format>
    <format dxfId="109">
      <pivotArea dataOnly="0" labelOnly="1" grandRow="1" outline="0" fieldPosition="0"/>
    </format>
    <format dxfId="108">
      <pivotArea collapsedLevelsAreSubtotals="1" fieldPosition="0">
        <references count="1">
          <reference field="0" count="10">
            <x v="1"/>
            <x v="12"/>
            <x v="32"/>
            <x v="67"/>
            <x v="70"/>
            <x v="71"/>
            <x v="101"/>
            <x v="111"/>
            <x v="138"/>
            <x v="148"/>
          </reference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0" type="button" dataOnly="0" labelOnly="1" outline="0" axis="axisRow" fieldPosition="0"/>
    </format>
    <format dxfId="104">
      <pivotArea dataOnly="0" labelOnly="1" outline="0" axis="axisValues" fieldPosition="0"/>
    </format>
    <format dxfId="103">
      <pivotArea dataOnly="0" labelOnly="1" fieldPosition="0">
        <references count="1">
          <reference field="0" count="10">
            <x v="1"/>
            <x v="12"/>
            <x v="32"/>
            <x v="67"/>
            <x v="70"/>
            <x v="71"/>
            <x v="101"/>
            <x v="111"/>
            <x v="138"/>
            <x v="148"/>
          </reference>
        </references>
      </pivotArea>
    </format>
    <format dxfId="102">
      <pivotArea dataOnly="0" labelOnly="1" grandRow="1" outline="0" fieldPosition="0"/>
    </format>
    <format dxfId="101">
      <pivotArea dataOnly="0" labelOnly="1" outline="0" axis="axisValues" fieldPosition="0"/>
    </format>
    <format dxfId="100">
      <pivotArea dataOnly="0" labelOnly="1" outline="0" axis="axisValues" fieldPosition="0"/>
    </format>
    <format dxfId="99">
      <pivotArea dataOnly="0" labelOnly="1" outline="0" axis="axisValues" fieldPosition="0"/>
    </format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field="0" type="button" dataOnly="0" labelOnly="1" outline="0" axis="axisRow" fieldPosition="0"/>
    </format>
    <format dxfId="94">
      <pivotArea grandRow="1" outline="0" collapsedLevelsAreSubtotals="1" fieldPosition="0"/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A7:B13" firstHeaderRow="1" firstDataRow="1" firstDataCol="1" rowPageCount="1" colPageCount="1"/>
  <pivotFields count="9">
    <pivotField axis="axisRow" showAll="0">
      <items count="11">
        <item x="9"/>
        <item x="5"/>
        <item x="7"/>
        <item x="6"/>
        <item x="2"/>
        <item x="3"/>
        <item x="0"/>
        <item x="1"/>
        <item x="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4">
        <item x="1"/>
        <item h="1" x="0"/>
        <item h="1" x="2"/>
        <item t="default"/>
      </items>
    </pivotField>
    <pivotField showAll="0"/>
  </pivotFields>
  <rowFields count="1">
    <field x="0"/>
  </rowFields>
  <rowItems count="6"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7" hier="-1"/>
  </pageFields>
  <dataFields count="1">
    <dataField name="# of Paintings" fld="7" subtotal="count" baseField="0" baseItem="0"/>
  </dataFields>
  <formats count="6">
    <format dxfId="81">
      <pivotArea collapsedLevelsAreSubtotals="1" fieldPosition="0">
        <references count="1">
          <reference field="0" count="1">
            <x v="6"/>
          </reference>
        </references>
      </pivotArea>
    </format>
    <format dxfId="80">
      <pivotArea dataOnly="0" labelOnly="1" fieldPosition="0">
        <references count="1">
          <reference field="0" count="1">
            <x v="6"/>
          </reference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dataOnly="0" labelOnly="1" outline="0" axis="axisValues" fieldPosition="0"/>
    </format>
    <format dxfId="7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G7:H18" firstHeaderRow="1" firstDataRow="1" firstDataCol="1" rowPageCount="1" colPageCount="1"/>
  <pivotFields count="9">
    <pivotField axis="axisRow" showAll="0">
      <items count="11">
        <item x="5"/>
        <item x="9"/>
        <item x="7"/>
        <item x="6"/>
        <item x="2"/>
        <item x="3"/>
        <item x="0"/>
        <item x="1"/>
        <item x="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4">
        <item h="1" x="1"/>
        <item h="1" x="0"/>
        <item x="2"/>
        <item t="default"/>
      </items>
    </pivotField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7" hier="-1"/>
  </pageFields>
  <dataFields count="1">
    <dataField name="# of Paintings" fld="7" subtotal="count" baseField="0" baseItem="0"/>
  </dataFields>
  <formats count="6">
    <format dxfId="87">
      <pivotArea collapsedLevelsAreSubtotals="1" fieldPosition="0">
        <references count="1">
          <reference field="0" count="1">
            <x v="4"/>
          </reference>
        </references>
      </pivotArea>
    </format>
    <format dxfId="86">
      <pivotArea dataOnly="0" labelOnly="1" fieldPosition="0">
        <references count="1">
          <reference field="0" count="1">
            <x v="4"/>
          </reference>
        </references>
      </pivotArea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eriod">
  <location ref="D7:E14" firstHeaderRow="1" firstDataRow="1" firstDataCol="1" rowPageCount="1" colPageCount="1"/>
  <pivotFields count="9">
    <pivotField axis="axisRow" showAll="0">
      <items count="11">
        <item x="9"/>
        <item x="5"/>
        <item x="7"/>
        <item x="6"/>
        <item x="2"/>
        <item x="3"/>
        <item x="0"/>
        <item x="1"/>
        <item x="4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4">
        <item h="1" x="1"/>
        <item x="0"/>
        <item h="1" x="2"/>
        <item t="default"/>
      </items>
    </pivotField>
    <pivotField showAll="0"/>
  </pivotFields>
  <rowFields count="1">
    <field x="0"/>
  </rowFields>
  <rowItems count="7"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7" hier="-1"/>
  </pageFields>
  <dataFields count="1">
    <dataField name="# of Paintings" fld="7" subtotal="count" baseField="0" baseItem="0"/>
  </dataFields>
  <formats count="6">
    <format dxfId="93">
      <pivotArea collapsedLevelsAreSubtotals="1" fieldPosition="0">
        <references count="1">
          <reference field="0" count="1">
            <x v="6"/>
          </reference>
        </references>
      </pivotArea>
    </format>
    <format dxfId="92">
      <pivotArea dataOnly="0" labelOnly="1" fieldPosition="0">
        <references count="1">
          <reference field="0" count="1">
            <x v="6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  <format dxfId="8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9" rowHeaderCaption="Location Type">
  <location ref="A3:B12" firstHeaderRow="1" firstDataRow="1" firstDataCol="1"/>
  <pivotFields count="7">
    <pivotField axis="axisRow" dataField="1" showAll="0">
      <items count="9">
        <item sd="0" x="7"/>
        <item sd="0" x="0"/>
        <item sd="0" x="3"/>
        <item sd="0" x="5"/>
        <item sd="0" x="6"/>
        <item sd="0" x="1"/>
        <item sd="0" x="2"/>
        <item sd="0" x="4"/>
        <item t="default"/>
      </items>
    </pivotField>
    <pivotField multipleItemSelectionAllowed="1"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Number of Paintings" fld="0" subtotal="count" baseField="0" baseItem="0"/>
  </dataFields>
  <formats count="4">
    <format dxfId="75">
      <pivotArea type="all" dataOnly="0" outline="0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dataOnly="0" labelOnly="1" outline="0" axis="axisValues" fieldPosition="0"/>
    </format>
  </formats>
  <chartFormats count="9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7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7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2">
  <location ref="A3:B24" firstHeaderRow="1" firstDataRow="1" firstDataCol="1"/>
  <pivotFields count="12">
    <pivotField axis="axisRow" dataField="1" showAll="0">
      <items count="7">
        <item x="3"/>
        <item x="0"/>
        <item x="2"/>
        <item x="5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4"/>
        <item x="2"/>
        <item x="0"/>
        <item x="5"/>
        <item x="1"/>
        <item x="3"/>
        <item t="default"/>
      </items>
    </pivotField>
    <pivotField showAll="0"/>
  </pivotFields>
  <rowFields count="2">
    <field x="10"/>
    <field x="0"/>
  </rowFields>
  <rowItems count="21">
    <i>
      <x/>
    </i>
    <i r="1">
      <x v="1"/>
    </i>
    <i>
      <x v="1"/>
    </i>
    <i r="1">
      <x v="1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 v="1"/>
    </i>
    <i r="1">
      <x v="3"/>
    </i>
    <i>
      <x v="4"/>
    </i>
    <i r="1">
      <x v="1"/>
    </i>
    <i r="1">
      <x v="4"/>
    </i>
    <i>
      <x v="5"/>
    </i>
    <i r="1">
      <x v="1"/>
    </i>
    <i r="1">
      <x v="2"/>
    </i>
    <i r="1">
      <x v="4"/>
    </i>
    <i t="grand">
      <x/>
    </i>
  </rowItems>
  <colItems count="1">
    <i/>
  </colItems>
  <dataFields count="1">
    <dataField name="Count of Original Location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4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Artist">
  <location ref="A3:B15" firstHeaderRow="1" firstDataRow="1" firstDataCol="1"/>
  <pivotFields count="10">
    <pivotField axis="axisRow" dataField="1" showAll="0" measureFilter="1">
      <items count="86">
        <item x="0"/>
        <item x="1"/>
        <item x="2"/>
        <item x="3"/>
        <item x="4"/>
        <item x="5"/>
        <item x="6"/>
        <item x="7"/>
        <item m="1" x="84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12">
    <i>
      <x/>
    </i>
    <i>
      <x v="9"/>
    </i>
    <i>
      <x v="21"/>
    </i>
    <i>
      <x v="28"/>
    </i>
    <i>
      <x v="42"/>
    </i>
    <i>
      <x v="43"/>
    </i>
    <i>
      <x v="44"/>
    </i>
    <i>
      <x v="63"/>
    </i>
    <i>
      <x v="69"/>
    </i>
    <i>
      <x v="78"/>
    </i>
    <i>
      <x v="83"/>
    </i>
    <i t="grand">
      <x/>
    </i>
  </rowItems>
  <colItems count="1">
    <i/>
  </colItems>
  <dataFields count="1">
    <dataField name="# of Paintings" fld="0" subtotal="count" baseField="0" baseItem="0"/>
  </dataFields>
  <formats count="13">
    <format dxfId="71">
      <pivotArea type="all" dataOnly="0" outline="0" fieldPosition="0"/>
    </format>
    <format dxfId="70">
      <pivotArea collapsedLevelsAreSubtotals="1" fieldPosition="0">
        <references count="1">
          <reference field="0" count="1">
            <x v="69"/>
          </reference>
        </references>
      </pivotArea>
    </format>
    <format dxfId="69">
      <pivotArea dataOnly="0" labelOnly="1" fieldPosition="0">
        <references count="1">
          <reference field="0" count="1">
            <x v="69"/>
          </reference>
        </references>
      </pivotArea>
    </format>
    <format dxfId="68">
      <pivotArea type="all" dataOnly="0" outline="0" fieldPosition="0"/>
    </format>
    <format dxfId="67">
      <pivotArea collapsedLevelsAreSubtotals="1" fieldPosition="0">
        <references count="1">
          <reference field="0" count="1">
            <x v="43"/>
          </reference>
        </references>
      </pivotArea>
    </format>
    <format dxfId="66">
      <pivotArea dataOnly="0" labelOnly="1" fieldPosition="0">
        <references count="1">
          <reference field="0" count="1">
            <x v="43"/>
          </reference>
        </references>
      </pivotArea>
    </format>
    <format dxfId="65">
      <pivotArea collapsedLevelsAreSubtotals="1" fieldPosition="0">
        <references count="1">
          <reference field="0" count="1">
            <x v="28"/>
          </reference>
        </references>
      </pivotArea>
    </format>
    <format dxfId="64">
      <pivotArea dataOnly="0" labelOnly="1" fieldPosition="0">
        <references count="1">
          <reference field="0" count="1">
            <x v="28"/>
          </reference>
        </references>
      </pivotArea>
    </format>
    <format dxfId="63">
      <pivotArea collapsedLevelsAreSubtotals="1" fieldPosition="0">
        <references count="1">
          <reference field="0" count="1">
            <x v="78"/>
          </reference>
        </references>
      </pivotArea>
    </format>
    <format dxfId="62">
      <pivotArea dataOnly="0" labelOnly="1" fieldPosition="0">
        <references count="1">
          <reference field="0" count="1">
            <x v="78"/>
          </reference>
        </references>
      </pivotArea>
    </format>
    <format dxfId="61">
      <pivotArea outline="0" collapsedLevelsAreSubtotals="1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</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407"/>
  <sheetViews>
    <sheetView tabSelected="1" zoomScale="70" zoomScaleNormal="70" workbookViewId="0">
      <pane ySplit="3" topLeftCell="A4" activePane="bottomLeft" state="frozen"/>
      <selection pane="bottomLeft" activeCell="A2" sqref="A2"/>
    </sheetView>
  </sheetViews>
  <sheetFormatPr defaultColWidth="96.21875" defaultRowHeight="15.6" x14ac:dyDescent="0.3"/>
  <cols>
    <col min="1" max="1" width="58.44140625" style="57" customWidth="1"/>
    <col min="2" max="2" width="35.109375" style="15" bestFit="1" customWidth="1"/>
    <col min="3" max="3" width="17.77734375" style="46" bestFit="1" customWidth="1"/>
    <col min="4" max="4" width="16.88671875" style="46" bestFit="1" customWidth="1"/>
    <col min="5" max="5" width="46" style="15" bestFit="1" customWidth="1"/>
    <col min="6" max="6" width="28.88671875" style="46" bestFit="1" customWidth="1"/>
    <col min="7" max="7" width="16.109375" style="46" bestFit="1" customWidth="1"/>
    <col min="8" max="8" width="16" style="46" bestFit="1" customWidth="1"/>
    <col min="9" max="9" width="13.44140625" style="46" bestFit="1" customWidth="1"/>
    <col min="10" max="10" width="23.44140625" style="46" bestFit="1" customWidth="1"/>
    <col min="11" max="11" width="16.109375" style="46" bestFit="1" customWidth="1"/>
    <col min="12" max="12" width="16.44140625" style="46" bestFit="1" customWidth="1"/>
    <col min="13" max="13" width="41.88671875" style="15" bestFit="1" customWidth="1"/>
    <col min="14" max="14" width="20.44140625" style="46" bestFit="1" customWidth="1"/>
    <col min="15" max="15" width="18" style="46" bestFit="1" customWidth="1"/>
    <col min="16" max="16" width="38.77734375" style="15" bestFit="1" customWidth="1"/>
    <col min="17" max="17" width="27.6640625" style="46" bestFit="1" customWidth="1"/>
    <col min="18" max="18" width="15" style="46" bestFit="1" customWidth="1"/>
    <col min="19" max="19" width="74.6640625" style="57" customWidth="1"/>
    <col min="20" max="16384" width="96.21875" style="15"/>
  </cols>
  <sheetData>
    <row r="1" spans="1:19" ht="17.399999999999999" x14ac:dyDescent="0.3">
      <c r="A1" s="80" t="s">
        <v>29</v>
      </c>
      <c r="B1" s="80"/>
      <c r="O1" s="56"/>
    </row>
    <row r="3" spans="1:19" s="58" customFormat="1" ht="16.8" x14ac:dyDescent="0.3">
      <c r="A3" s="54" t="s">
        <v>0</v>
      </c>
      <c r="B3" s="52" t="s">
        <v>1</v>
      </c>
      <c r="C3" s="52" t="s">
        <v>793</v>
      </c>
      <c r="D3" s="52" t="s">
        <v>977</v>
      </c>
      <c r="E3" s="52" t="s">
        <v>2</v>
      </c>
      <c r="F3" s="52" t="s">
        <v>962</v>
      </c>
      <c r="G3" s="52" t="s">
        <v>7</v>
      </c>
      <c r="H3" s="52" t="s">
        <v>971</v>
      </c>
      <c r="I3" s="52" t="s">
        <v>966</v>
      </c>
      <c r="J3" s="52" t="s">
        <v>3</v>
      </c>
      <c r="K3" s="52" t="s">
        <v>1009</v>
      </c>
      <c r="L3" s="52" t="s">
        <v>4</v>
      </c>
      <c r="M3" s="52" t="s">
        <v>16</v>
      </c>
      <c r="N3" s="52" t="s">
        <v>19</v>
      </c>
      <c r="O3" s="52" t="s">
        <v>5</v>
      </c>
      <c r="P3" s="52" t="s">
        <v>6</v>
      </c>
      <c r="Q3" s="52" t="s">
        <v>965</v>
      </c>
      <c r="R3" s="52" t="s">
        <v>7</v>
      </c>
      <c r="S3" s="54" t="s">
        <v>994</v>
      </c>
    </row>
    <row r="4" spans="1:19" x14ac:dyDescent="0.3">
      <c r="A4" s="49" t="s">
        <v>193</v>
      </c>
      <c r="B4" s="44" t="s">
        <v>682</v>
      </c>
      <c r="C4" s="53" t="s">
        <v>954</v>
      </c>
      <c r="D4" s="53" t="s">
        <v>983</v>
      </c>
      <c r="E4" s="44" t="s">
        <v>437</v>
      </c>
      <c r="F4" s="53" t="s">
        <v>959</v>
      </c>
      <c r="G4" s="53" t="s">
        <v>27</v>
      </c>
      <c r="H4" s="53" t="s">
        <v>973</v>
      </c>
      <c r="I4" s="53" t="s">
        <v>968</v>
      </c>
      <c r="J4" s="53">
        <v>1802</v>
      </c>
      <c r="K4" s="53" t="s">
        <v>1011</v>
      </c>
      <c r="L4" s="53" t="s">
        <v>787</v>
      </c>
      <c r="M4" s="44" t="s">
        <v>21</v>
      </c>
      <c r="N4" s="53">
        <v>1815</v>
      </c>
      <c r="O4" s="53"/>
      <c r="P4" s="44"/>
      <c r="Q4" s="53"/>
      <c r="R4" s="53"/>
      <c r="S4" s="49" t="s">
        <v>683</v>
      </c>
    </row>
    <row r="5" spans="1:19" x14ac:dyDescent="0.3">
      <c r="A5" s="49" t="s">
        <v>24</v>
      </c>
      <c r="B5" s="44" t="s">
        <v>9</v>
      </c>
      <c r="C5" s="53" t="s">
        <v>794</v>
      </c>
      <c r="D5" s="53" t="s">
        <v>986</v>
      </c>
      <c r="E5" s="44" t="s">
        <v>25</v>
      </c>
      <c r="F5" s="53" t="s">
        <v>959</v>
      </c>
      <c r="G5" s="53" t="s">
        <v>11</v>
      </c>
      <c r="H5" s="53" t="s">
        <v>973</v>
      </c>
      <c r="I5" s="53" t="s">
        <v>968</v>
      </c>
      <c r="J5" s="53" t="s">
        <v>12</v>
      </c>
      <c r="K5" s="53" t="s">
        <v>1010</v>
      </c>
      <c r="L5" s="53" t="s">
        <v>26</v>
      </c>
      <c r="M5" s="44"/>
      <c r="N5" s="53"/>
      <c r="O5" s="53">
        <v>1815</v>
      </c>
      <c r="P5" s="44" t="s">
        <v>581</v>
      </c>
      <c r="Q5" s="53" t="s">
        <v>534</v>
      </c>
      <c r="R5" s="53" t="s">
        <v>27</v>
      </c>
      <c r="S5" s="49"/>
    </row>
    <row r="6" spans="1:19" x14ac:dyDescent="0.3">
      <c r="A6" s="49" t="s">
        <v>14</v>
      </c>
      <c r="B6" s="44" t="s">
        <v>9</v>
      </c>
      <c r="C6" s="53" t="s">
        <v>794</v>
      </c>
      <c r="D6" s="53" t="s">
        <v>986</v>
      </c>
      <c r="E6" s="44" t="s">
        <v>10</v>
      </c>
      <c r="F6" s="53" t="s">
        <v>959</v>
      </c>
      <c r="G6" s="53" t="s">
        <v>11</v>
      </c>
      <c r="H6" s="53" t="s">
        <v>973</v>
      </c>
      <c r="I6" s="53" t="s">
        <v>968</v>
      </c>
      <c r="J6" s="53" t="s">
        <v>12</v>
      </c>
      <c r="K6" s="53" t="s">
        <v>1010</v>
      </c>
      <c r="L6" s="53" t="s">
        <v>15</v>
      </c>
      <c r="M6" s="44" t="s">
        <v>20</v>
      </c>
      <c r="N6" s="53">
        <v>1811</v>
      </c>
      <c r="O6" s="53"/>
      <c r="P6" s="44"/>
      <c r="Q6" s="53"/>
      <c r="R6" s="53"/>
      <c r="S6" s="49"/>
    </row>
    <row r="7" spans="1:19" x14ac:dyDescent="0.3">
      <c r="A7" s="49" t="s">
        <v>23</v>
      </c>
      <c r="B7" s="44" t="s">
        <v>9</v>
      </c>
      <c r="C7" s="53" t="s">
        <v>794</v>
      </c>
      <c r="D7" s="53" t="s">
        <v>986</v>
      </c>
      <c r="E7" s="44" t="s">
        <v>18</v>
      </c>
      <c r="F7" s="53" t="s">
        <v>959</v>
      </c>
      <c r="G7" s="53" t="s">
        <v>11</v>
      </c>
      <c r="H7" s="53" t="s">
        <v>973</v>
      </c>
      <c r="I7" s="53" t="s">
        <v>968</v>
      </c>
      <c r="J7" s="53" t="s">
        <v>12</v>
      </c>
      <c r="K7" s="53" t="s">
        <v>1010</v>
      </c>
      <c r="L7" s="53" t="s">
        <v>15</v>
      </c>
      <c r="M7" s="44" t="s">
        <v>22</v>
      </c>
      <c r="N7" s="53">
        <v>1811</v>
      </c>
      <c r="O7" s="53"/>
      <c r="P7" s="44"/>
      <c r="Q7" s="53"/>
      <c r="R7" s="53"/>
      <c r="S7" s="49"/>
    </row>
    <row r="8" spans="1:19" x14ac:dyDescent="0.3">
      <c r="A8" s="49" t="s">
        <v>8</v>
      </c>
      <c r="B8" s="44" t="s">
        <v>9</v>
      </c>
      <c r="C8" s="53" t="s">
        <v>794</v>
      </c>
      <c r="D8" s="53" t="s">
        <v>986</v>
      </c>
      <c r="E8" s="44" t="s">
        <v>10</v>
      </c>
      <c r="F8" s="53" t="s">
        <v>959</v>
      </c>
      <c r="G8" s="53" t="s">
        <v>11</v>
      </c>
      <c r="H8" s="53" t="s">
        <v>973</v>
      </c>
      <c r="I8" s="53" t="s">
        <v>968</v>
      </c>
      <c r="J8" s="53" t="s">
        <v>12</v>
      </c>
      <c r="K8" s="53" t="s">
        <v>1010</v>
      </c>
      <c r="L8" s="53" t="s">
        <v>787</v>
      </c>
      <c r="M8" s="44" t="s">
        <v>218</v>
      </c>
      <c r="N8" s="53" t="s">
        <v>785</v>
      </c>
      <c r="O8" s="53"/>
      <c r="P8" s="44"/>
      <c r="Q8" s="53"/>
      <c r="R8" s="53"/>
      <c r="S8" s="49"/>
    </row>
    <row r="9" spans="1:19" x14ac:dyDescent="0.3">
      <c r="A9" s="49" t="s">
        <v>17</v>
      </c>
      <c r="B9" s="44" t="s">
        <v>9</v>
      </c>
      <c r="C9" s="53" t="s">
        <v>794</v>
      </c>
      <c r="D9" s="53" t="s">
        <v>986</v>
      </c>
      <c r="E9" s="44" t="s">
        <v>10</v>
      </c>
      <c r="F9" s="53" t="s">
        <v>959</v>
      </c>
      <c r="G9" s="53" t="s">
        <v>11</v>
      </c>
      <c r="H9" s="53" t="s">
        <v>973</v>
      </c>
      <c r="I9" s="53" t="s">
        <v>968</v>
      </c>
      <c r="J9" s="53" t="s">
        <v>12</v>
      </c>
      <c r="K9" s="53" t="s">
        <v>1010</v>
      </c>
      <c r="L9" s="53" t="s">
        <v>787</v>
      </c>
      <c r="M9" s="44" t="s">
        <v>21</v>
      </c>
      <c r="N9" s="53">
        <v>1811</v>
      </c>
      <c r="O9" s="53"/>
      <c r="P9" s="44"/>
      <c r="Q9" s="53"/>
      <c r="R9" s="53"/>
      <c r="S9" s="49"/>
    </row>
    <row r="10" spans="1:19" x14ac:dyDescent="0.3">
      <c r="A10" s="49" t="s">
        <v>47</v>
      </c>
      <c r="B10" s="44" t="s">
        <v>9</v>
      </c>
      <c r="C10" s="53" t="s">
        <v>794</v>
      </c>
      <c r="D10" s="53" t="s">
        <v>986</v>
      </c>
      <c r="E10" s="44" t="s">
        <v>44</v>
      </c>
      <c r="F10" s="53" t="s">
        <v>960</v>
      </c>
      <c r="G10" s="53" t="s">
        <v>45</v>
      </c>
      <c r="H10" s="53" t="s">
        <v>972</v>
      </c>
      <c r="I10" s="53" t="s">
        <v>967</v>
      </c>
      <c r="J10" s="53" t="s">
        <v>46</v>
      </c>
      <c r="K10" s="53" t="s">
        <v>1011</v>
      </c>
      <c r="L10" s="53" t="s">
        <v>26</v>
      </c>
      <c r="M10" s="44"/>
      <c r="N10" s="53"/>
      <c r="O10" s="53">
        <v>1815</v>
      </c>
      <c r="P10" s="44" t="s">
        <v>44</v>
      </c>
      <c r="Q10" s="53" t="s">
        <v>960</v>
      </c>
      <c r="R10" s="53" t="s">
        <v>45</v>
      </c>
      <c r="S10" s="49"/>
    </row>
    <row r="11" spans="1:19" x14ac:dyDescent="0.3">
      <c r="A11" s="49" t="s">
        <v>43</v>
      </c>
      <c r="B11" s="44" t="s">
        <v>9</v>
      </c>
      <c r="C11" s="53" t="s">
        <v>794</v>
      </c>
      <c r="D11" s="53" t="s">
        <v>986</v>
      </c>
      <c r="E11" s="44" t="s">
        <v>44</v>
      </c>
      <c r="F11" s="53" t="s">
        <v>960</v>
      </c>
      <c r="G11" s="53" t="s">
        <v>45</v>
      </c>
      <c r="H11" s="53" t="s">
        <v>972</v>
      </c>
      <c r="I11" s="53" t="s">
        <v>967</v>
      </c>
      <c r="J11" s="53" t="s">
        <v>46</v>
      </c>
      <c r="K11" s="53" t="s">
        <v>1011</v>
      </c>
      <c r="L11" s="53" t="s">
        <v>26</v>
      </c>
      <c r="M11" s="44"/>
      <c r="N11" s="53"/>
      <c r="O11" s="53">
        <v>1815</v>
      </c>
      <c r="P11" s="44" t="s">
        <v>44</v>
      </c>
      <c r="Q11" s="53" t="s">
        <v>960</v>
      </c>
      <c r="R11" s="53" t="s">
        <v>45</v>
      </c>
      <c r="S11" s="49"/>
    </row>
    <row r="12" spans="1:19" x14ac:dyDescent="0.3">
      <c r="A12" s="49" t="s">
        <v>30</v>
      </c>
      <c r="B12" s="44" t="s">
        <v>9</v>
      </c>
      <c r="C12" s="53" t="s">
        <v>794</v>
      </c>
      <c r="D12" s="53" t="s">
        <v>986</v>
      </c>
      <c r="E12" s="44" t="s">
        <v>401</v>
      </c>
      <c r="F12" s="53" t="s">
        <v>963</v>
      </c>
      <c r="G12" s="53" t="s">
        <v>27</v>
      </c>
      <c r="H12" s="53" t="s">
        <v>973</v>
      </c>
      <c r="I12" s="53" t="s">
        <v>968</v>
      </c>
      <c r="J12" s="53">
        <v>1798</v>
      </c>
      <c r="K12" s="53" t="s">
        <v>1010</v>
      </c>
      <c r="L12" s="53" t="s">
        <v>15</v>
      </c>
      <c r="M12" s="44" t="s">
        <v>21</v>
      </c>
      <c r="N12" s="53">
        <v>1798</v>
      </c>
      <c r="O12" s="53"/>
      <c r="P12" s="44"/>
      <c r="Q12" s="53"/>
      <c r="R12" s="53"/>
      <c r="S12" s="49"/>
    </row>
    <row r="13" spans="1:19" x14ac:dyDescent="0.3">
      <c r="A13" s="49" t="s">
        <v>38</v>
      </c>
      <c r="B13" s="44" t="s">
        <v>9</v>
      </c>
      <c r="C13" s="53" t="s">
        <v>794</v>
      </c>
      <c r="D13" s="53" t="s">
        <v>986</v>
      </c>
      <c r="E13" s="44" t="s">
        <v>32</v>
      </c>
      <c r="F13" s="53" t="s">
        <v>32</v>
      </c>
      <c r="G13" s="53" t="s">
        <v>33</v>
      </c>
      <c r="H13" s="53" t="s">
        <v>974</v>
      </c>
      <c r="I13" s="53" t="s">
        <v>967</v>
      </c>
      <c r="J13" s="53" t="s">
        <v>34</v>
      </c>
      <c r="K13" s="53" t="s">
        <v>1011</v>
      </c>
      <c r="L13" s="53" t="s">
        <v>15</v>
      </c>
      <c r="M13" s="44" t="s">
        <v>39</v>
      </c>
      <c r="N13" s="53">
        <v>1811</v>
      </c>
      <c r="O13" s="53"/>
      <c r="P13" s="44"/>
      <c r="Q13" s="53"/>
      <c r="R13" s="53"/>
      <c r="S13" s="49"/>
    </row>
    <row r="14" spans="1:19" x14ac:dyDescent="0.3">
      <c r="A14" s="49" t="s">
        <v>31</v>
      </c>
      <c r="B14" s="44" t="s">
        <v>9</v>
      </c>
      <c r="C14" s="53" t="s">
        <v>794</v>
      </c>
      <c r="D14" s="53" t="s">
        <v>986</v>
      </c>
      <c r="E14" s="44" t="s">
        <v>32</v>
      </c>
      <c r="F14" s="53" t="s">
        <v>32</v>
      </c>
      <c r="G14" s="53" t="s">
        <v>33</v>
      </c>
      <c r="H14" s="53" t="s">
        <v>974</v>
      </c>
      <c r="I14" s="53" t="s">
        <v>967</v>
      </c>
      <c r="J14" s="53" t="s">
        <v>34</v>
      </c>
      <c r="K14" s="53" t="s">
        <v>1011</v>
      </c>
      <c r="L14" s="53" t="s">
        <v>26</v>
      </c>
      <c r="M14" s="44"/>
      <c r="N14" s="53"/>
      <c r="O14" s="53">
        <v>1815</v>
      </c>
      <c r="P14" s="44" t="s">
        <v>28</v>
      </c>
      <c r="Q14" s="53" t="s">
        <v>534</v>
      </c>
      <c r="R14" s="53" t="s">
        <v>33</v>
      </c>
      <c r="S14" s="49"/>
    </row>
    <row r="15" spans="1:19" x14ac:dyDescent="0.3">
      <c r="A15" s="49" t="s">
        <v>37</v>
      </c>
      <c r="B15" s="44" t="s">
        <v>9</v>
      </c>
      <c r="C15" s="53" t="s">
        <v>794</v>
      </c>
      <c r="D15" s="53" t="s">
        <v>986</v>
      </c>
      <c r="E15" s="44" t="s">
        <v>32</v>
      </c>
      <c r="F15" s="53" t="s">
        <v>32</v>
      </c>
      <c r="G15" s="53" t="s">
        <v>33</v>
      </c>
      <c r="H15" s="53" t="s">
        <v>974</v>
      </c>
      <c r="I15" s="53" t="s">
        <v>967</v>
      </c>
      <c r="J15" s="53" t="s">
        <v>34</v>
      </c>
      <c r="K15" s="53" t="s">
        <v>1011</v>
      </c>
      <c r="L15" s="53" t="s">
        <v>26</v>
      </c>
      <c r="M15" s="44"/>
      <c r="N15" s="53"/>
      <c r="O15" s="53">
        <v>1815</v>
      </c>
      <c r="P15" s="44" t="s">
        <v>28</v>
      </c>
      <c r="Q15" s="53" t="s">
        <v>534</v>
      </c>
      <c r="R15" s="53" t="s">
        <v>33</v>
      </c>
      <c r="S15" s="49"/>
    </row>
    <row r="16" spans="1:19" x14ac:dyDescent="0.3">
      <c r="A16" s="49" t="s">
        <v>36</v>
      </c>
      <c r="B16" s="44" t="s">
        <v>9</v>
      </c>
      <c r="C16" s="53" t="s">
        <v>794</v>
      </c>
      <c r="D16" s="53" t="s">
        <v>986</v>
      </c>
      <c r="E16" s="44" t="s">
        <v>32</v>
      </c>
      <c r="F16" s="53" t="s">
        <v>32</v>
      </c>
      <c r="G16" s="53" t="s">
        <v>33</v>
      </c>
      <c r="H16" s="53" t="s">
        <v>974</v>
      </c>
      <c r="I16" s="53" t="s">
        <v>967</v>
      </c>
      <c r="J16" s="53" t="s">
        <v>34</v>
      </c>
      <c r="K16" s="53" t="s">
        <v>1011</v>
      </c>
      <c r="L16" s="53" t="s">
        <v>26</v>
      </c>
      <c r="M16" s="44"/>
      <c r="N16" s="53"/>
      <c r="O16" s="53">
        <v>1815</v>
      </c>
      <c r="P16" s="44" t="s">
        <v>28</v>
      </c>
      <c r="Q16" s="53" t="s">
        <v>534</v>
      </c>
      <c r="R16" s="53" t="s">
        <v>33</v>
      </c>
      <c r="S16" s="49"/>
    </row>
    <row r="17" spans="1:19" x14ac:dyDescent="0.3">
      <c r="A17" s="49" t="s">
        <v>64</v>
      </c>
      <c r="B17" s="44" t="s">
        <v>9</v>
      </c>
      <c r="C17" s="53" t="s">
        <v>794</v>
      </c>
      <c r="D17" s="53" t="s">
        <v>986</v>
      </c>
      <c r="E17" s="44" t="s">
        <v>32</v>
      </c>
      <c r="F17" s="53" t="s">
        <v>32</v>
      </c>
      <c r="G17" s="53" t="s">
        <v>33</v>
      </c>
      <c r="H17" s="53" t="s">
        <v>974</v>
      </c>
      <c r="I17" s="53" t="s">
        <v>967</v>
      </c>
      <c r="J17" s="53" t="s">
        <v>34</v>
      </c>
      <c r="K17" s="53" t="s">
        <v>1011</v>
      </c>
      <c r="L17" s="53" t="s">
        <v>15</v>
      </c>
      <c r="M17" s="44" t="s">
        <v>40</v>
      </c>
      <c r="N17" s="53" t="s">
        <v>41</v>
      </c>
      <c r="O17" s="53"/>
      <c r="P17" s="44"/>
      <c r="Q17" s="53"/>
      <c r="R17" s="53"/>
      <c r="S17" s="49" t="s">
        <v>42</v>
      </c>
    </row>
    <row r="18" spans="1:19" x14ac:dyDescent="0.3">
      <c r="A18" s="49" t="s">
        <v>35</v>
      </c>
      <c r="B18" s="44" t="s">
        <v>9</v>
      </c>
      <c r="C18" s="53" t="s">
        <v>794</v>
      </c>
      <c r="D18" s="53" t="s">
        <v>986</v>
      </c>
      <c r="E18" s="44" t="s">
        <v>32</v>
      </c>
      <c r="F18" s="53" t="s">
        <v>32</v>
      </c>
      <c r="G18" s="53" t="s">
        <v>33</v>
      </c>
      <c r="H18" s="53" t="s">
        <v>974</v>
      </c>
      <c r="I18" s="53" t="s">
        <v>967</v>
      </c>
      <c r="J18" s="53" t="s">
        <v>34</v>
      </c>
      <c r="K18" s="53" t="s">
        <v>1011</v>
      </c>
      <c r="L18" s="53" t="s">
        <v>26</v>
      </c>
      <c r="M18" s="44"/>
      <c r="N18" s="53"/>
      <c r="O18" s="53">
        <v>1815</v>
      </c>
      <c r="P18" s="44" t="s">
        <v>28</v>
      </c>
      <c r="Q18" s="53" t="s">
        <v>534</v>
      </c>
      <c r="R18" s="53" t="s">
        <v>33</v>
      </c>
      <c r="S18" s="49"/>
    </row>
    <row r="19" spans="1:19" x14ac:dyDescent="0.3">
      <c r="A19" s="49" t="s">
        <v>48</v>
      </c>
      <c r="B19" s="44" t="s">
        <v>51</v>
      </c>
      <c r="C19" s="53" t="s">
        <v>795</v>
      </c>
      <c r="D19" s="53" t="s">
        <v>982</v>
      </c>
      <c r="E19" s="44" t="s">
        <v>49</v>
      </c>
      <c r="F19" s="53" t="s">
        <v>959</v>
      </c>
      <c r="G19" s="53" t="s">
        <v>45</v>
      </c>
      <c r="H19" s="53" t="s">
        <v>972</v>
      </c>
      <c r="I19" s="53" t="s">
        <v>967</v>
      </c>
      <c r="J19" s="53" t="s">
        <v>50</v>
      </c>
      <c r="K19" s="53" t="s">
        <v>1012</v>
      </c>
      <c r="L19" s="53" t="s">
        <v>15</v>
      </c>
      <c r="M19" s="44" t="s">
        <v>21</v>
      </c>
      <c r="N19" s="53">
        <v>1814</v>
      </c>
      <c r="O19" s="53"/>
      <c r="P19" s="44"/>
      <c r="Q19" s="53"/>
      <c r="R19" s="53"/>
      <c r="S19" s="49"/>
    </row>
    <row r="20" spans="1:19" x14ac:dyDescent="0.3">
      <c r="A20" s="49" t="s">
        <v>52</v>
      </c>
      <c r="B20" s="44" t="s">
        <v>58</v>
      </c>
      <c r="C20" s="53" t="s">
        <v>807</v>
      </c>
      <c r="D20" s="53" t="s">
        <v>983</v>
      </c>
      <c r="E20" s="44" t="s">
        <v>53</v>
      </c>
      <c r="F20" s="53" t="s">
        <v>959</v>
      </c>
      <c r="G20" s="53" t="s">
        <v>54</v>
      </c>
      <c r="H20" s="53" t="s">
        <v>973</v>
      </c>
      <c r="I20" s="53" t="s">
        <v>968</v>
      </c>
      <c r="J20" s="53" t="s">
        <v>55</v>
      </c>
      <c r="K20" s="53" t="s">
        <v>1010</v>
      </c>
      <c r="L20" s="53" t="s">
        <v>26</v>
      </c>
      <c r="M20" s="44"/>
      <c r="N20" s="53"/>
      <c r="O20" s="53">
        <v>1815</v>
      </c>
      <c r="P20" s="44" t="s">
        <v>28</v>
      </c>
      <c r="Q20" s="53" t="s">
        <v>534</v>
      </c>
      <c r="R20" s="53" t="s">
        <v>54</v>
      </c>
      <c r="S20" s="49"/>
    </row>
    <row r="21" spans="1:19" s="48" customFormat="1" x14ac:dyDescent="0.3">
      <c r="A21" s="49" t="s">
        <v>56</v>
      </c>
      <c r="B21" s="44" t="s">
        <v>57</v>
      </c>
      <c r="C21" s="53" t="s">
        <v>808</v>
      </c>
      <c r="D21" s="53" t="s">
        <v>983</v>
      </c>
      <c r="E21" s="44" t="s">
        <v>59</v>
      </c>
      <c r="F21" s="53" t="s">
        <v>959</v>
      </c>
      <c r="G21" s="53" t="s">
        <v>54</v>
      </c>
      <c r="H21" s="53" t="s">
        <v>973</v>
      </c>
      <c r="I21" s="53" t="s">
        <v>968</v>
      </c>
      <c r="J21" s="53">
        <v>1811</v>
      </c>
      <c r="K21" s="53" t="s">
        <v>1012</v>
      </c>
      <c r="L21" s="53" t="s">
        <v>15</v>
      </c>
      <c r="M21" s="44" t="s">
        <v>21</v>
      </c>
      <c r="N21" s="53">
        <v>1814</v>
      </c>
      <c r="O21" s="53"/>
      <c r="P21" s="44"/>
      <c r="Q21" s="53"/>
      <c r="R21" s="53"/>
      <c r="S21" s="49"/>
    </row>
    <row r="22" spans="1:19" x14ac:dyDescent="0.3">
      <c r="A22" s="49" t="s">
        <v>74</v>
      </c>
      <c r="B22" s="44" t="s">
        <v>75</v>
      </c>
      <c r="C22" s="53" t="s">
        <v>809</v>
      </c>
      <c r="D22" s="53" t="s">
        <v>983</v>
      </c>
      <c r="E22" s="44" t="s">
        <v>76</v>
      </c>
      <c r="F22" s="53" t="s">
        <v>959</v>
      </c>
      <c r="G22" s="53" t="s">
        <v>63</v>
      </c>
      <c r="H22" s="53" t="s">
        <v>63</v>
      </c>
      <c r="I22" s="53" t="s">
        <v>967</v>
      </c>
      <c r="J22" s="53">
        <v>1811</v>
      </c>
      <c r="K22" s="53" t="s">
        <v>1012</v>
      </c>
      <c r="L22" s="53" t="s">
        <v>26</v>
      </c>
      <c r="M22" s="44"/>
      <c r="N22" s="53"/>
      <c r="O22" s="53">
        <v>1815</v>
      </c>
      <c r="P22" s="44" t="s">
        <v>32</v>
      </c>
      <c r="Q22" s="53" t="s">
        <v>534</v>
      </c>
      <c r="R22" s="53" t="s">
        <v>63</v>
      </c>
      <c r="S22" s="49"/>
    </row>
    <row r="23" spans="1:19" x14ac:dyDescent="0.3">
      <c r="A23" s="49" t="s">
        <v>77</v>
      </c>
      <c r="B23" s="44" t="s">
        <v>78</v>
      </c>
      <c r="C23" s="53" t="s">
        <v>796</v>
      </c>
      <c r="D23" s="53" t="s">
        <v>986</v>
      </c>
      <c r="E23" s="44" t="s">
        <v>44</v>
      </c>
      <c r="F23" s="53" t="s">
        <v>960</v>
      </c>
      <c r="G23" s="53" t="s">
        <v>45</v>
      </c>
      <c r="H23" s="53" t="s">
        <v>972</v>
      </c>
      <c r="I23" s="53" t="s">
        <v>967</v>
      </c>
      <c r="J23" s="53" t="s">
        <v>46</v>
      </c>
      <c r="K23" s="53" t="s">
        <v>1011</v>
      </c>
      <c r="L23" s="53" t="s">
        <v>26</v>
      </c>
      <c r="M23" s="44"/>
      <c r="N23" s="53"/>
      <c r="O23" s="53">
        <v>1815</v>
      </c>
      <c r="P23" s="44" t="s">
        <v>44</v>
      </c>
      <c r="Q23" s="53" t="s">
        <v>960</v>
      </c>
      <c r="R23" s="53" t="s">
        <v>45</v>
      </c>
      <c r="S23" s="49"/>
    </row>
    <row r="24" spans="1:19" x14ac:dyDescent="0.3">
      <c r="A24" s="49" t="s">
        <v>79</v>
      </c>
      <c r="B24" s="44" t="s">
        <v>78</v>
      </c>
      <c r="C24" s="53" t="s">
        <v>796</v>
      </c>
      <c r="D24" s="53" t="s">
        <v>986</v>
      </c>
      <c r="E24" s="44" t="s">
        <v>44</v>
      </c>
      <c r="F24" s="53" t="s">
        <v>960</v>
      </c>
      <c r="G24" s="53" t="s">
        <v>45</v>
      </c>
      <c r="H24" s="53" t="s">
        <v>972</v>
      </c>
      <c r="I24" s="53" t="s">
        <v>967</v>
      </c>
      <c r="J24" s="53" t="s">
        <v>46</v>
      </c>
      <c r="K24" s="53" t="s">
        <v>1011</v>
      </c>
      <c r="L24" s="53" t="s">
        <v>26</v>
      </c>
      <c r="M24" s="44"/>
      <c r="N24" s="53"/>
      <c r="O24" s="53">
        <v>1815</v>
      </c>
      <c r="P24" s="44" t="s">
        <v>44</v>
      </c>
      <c r="Q24" s="53" t="s">
        <v>960</v>
      </c>
      <c r="R24" s="53" t="s">
        <v>45</v>
      </c>
      <c r="S24" s="49"/>
    </row>
    <row r="25" spans="1:19" ht="31.2" x14ac:dyDescent="0.3">
      <c r="A25" s="49" t="s">
        <v>505</v>
      </c>
      <c r="B25" s="44" t="s">
        <v>506</v>
      </c>
      <c r="C25" s="53" t="s">
        <v>810</v>
      </c>
      <c r="D25" s="53" t="s">
        <v>982</v>
      </c>
      <c r="E25" s="44" t="s">
        <v>507</v>
      </c>
      <c r="F25" s="53" t="s">
        <v>959</v>
      </c>
      <c r="G25" s="53" t="s">
        <v>508</v>
      </c>
      <c r="H25" s="53" t="s">
        <v>973</v>
      </c>
      <c r="I25" s="53" t="s">
        <v>968</v>
      </c>
      <c r="J25" s="53">
        <v>1811</v>
      </c>
      <c r="K25" s="53" t="s">
        <v>1012</v>
      </c>
      <c r="L25" s="53" t="s">
        <v>509</v>
      </c>
      <c r="M25" s="44" t="s">
        <v>510</v>
      </c>
      <c r="N25" s="53" t="s">
        <v>272</v>
      </c>
      <c r="O25" s="53" t="s">
        <v>511</v>
      </c>
      <c r="P25" s="44" t="s">
        <v>512</v>
      </c>
      <c r="Q25" s="53" t="s">
        <v>959</v>
      </c>
      <c r="R25" s="53" t="s">
        <v>508</v>
      </c>
      <c r="S25" s="49" t="s">
        <v>513</v>
      </c>
    </row>
    <row r="26" spans="1:19" x14ac:dyDescent="0.3">
      <c r="A26" s="49" t="s">
        <v>80</v>
      </c>
      <c r="B26" s="44" t="s">
        <v>676</v>
      </c>
      <c r="C26" s="53" t="s">
        <v>797</v>
      </c>
      <c r="D26" s="53" t="s">
        <v>985</v>
      </c>
      <c r="E26" s="44" t="s">
        <v>44</v>
      </c>
      <c r="F26" s="53" t="s">
        <v>960</v>
      </c>
      <c r="G26" s="53" t="s">
        <v>45</v>
      </c>
      <c r="H26" s="53" t="s">
        <v>972</v>
      </c>
      <c r="I26" s="53" t="s">
        <v>967</v>
      </c>
      <c r="J26" s="53" t="s">
        <v>46</v>
      </c>
      <c r="K26" s="53" t="s">
        <v>1011</v>
      </c>
      <c r="L26" s="53" t="s">
        <v>26</v>
      </c>
      <c r="M26" s="44"/>
      <c r="N26" s="53"/>
      <c r="O26" s="53">
        <v>1815</v>
      </c>
      <c r="P26" s="44" t="s">
        <v>44</v>
      </c>
      <c r="Q26" s="53" t="s">
        <v>960</v>
      </c>
      <c r="R26" s="53" t="s">
        <v>45</v>
      </c>
      <c r="S26" s="49"/>
    </row>
    <row r="27" spans="1:19" x14ac:dyDescent="0.3">
      <c r="A27" s="49" t="s">
        <v>445</v>
      </c>
      <c r="B27" s="44" t="s">
        <v>676</v>
      </c>
      <c r="C27" s="53" t="s">
        <v>797</v>
      </c>
      <c r="D27" s="53" t="s">
        <v>985</v>
      </c>
      <c r="E27" s="44" t="s">
        <v>44</v>
      </c>
      <c r="F27" s="53" t="s">
        <v>960</v>
      </c>
      <c r="G27" s="53" t="s">
        <v>45</v>
      </c>
      <c r="H27" s="53" t="s">
        <v>972</v>
      </c>
      <c r="I27" s="53" t="s">
        <v>967</v>
      </c>
      <c r="J27" s="53" t="s">
        <v>46</v>
      </c>
      <c r="K27" s="53" t="s">
        <v>1011</v>
      </c>
      <c r="L27" s="53" t="s">
        <v>26</v>
      </c>
      <c r="M27" s="44"/>
      <c r="N27" s="53"/>
      <c r="O27" s="53">
        <v>1815</v>
      </c>
      <c r="P27" s="44" t="s">
        <v>44</v>
      </c>
      <c r="Q27" s="53" t="s">
        <v>960</v>
      </c>
      <c r="R27" s="53" t="s">
        <v>45</v>
      </c>
      <c r="S27" s="49"/>
    </row>
    <row r="28" spans="1:19" x14ac:dyDescent="0.3">
      <c r="A28" s="49" t="s">
        <v>677</v>
      </c>
      <c r="B28" s="44" t="s">
        <v>676</v>
      </c>
      <c r="C28" s="53" t="s">
        <v>797</v>
      </c>
      <c r="D28" s="53" t="s">
        <v>985</v>
      </c>
      <c r="E28" s="44" t="s">
        <v>44</v>
      </c>
      <c r="F28" s="53" t="s">
        <v>960</v>
      </c>
      <c r="G28" s="53" t="s">
        <v>45</v>
      </c>
      <c r="H28" s="53" t="s">
        <v>972</v>
      </c>
      <c r="I28" s="53" t="s">
        <v>967</v>
      </c>
      <c r="J28" s="53" t="s">
        <v>46</v>
      </c>
      <c r="K28" s="53" t="s">
        <v>1011</v>
      </c>
      <c r="L28" s="53" t="s">
        <v>26</v>
      </c>
      <c r="M28" s="44"/>
      <c r="N28" s="53"/>
      <c r="O28" s="53">
        <v>1815</v>
      </c>
      <c r="P28" s="44" t="s">
        <v>44</v>
      </c>
      <c r="Q28" s="53" t="s">
        <v>960</v>
      </c>
      <c r="R28" s="53" t="s">
        <v>45</v>
      </c>
      <c r="S28" s="49"/>
    </row>
    <row r="29" spans="1:19" x14ac:dyDescent="0.3">
      <c r="A29" s="49" t="s">
        <v>476</v>
      </c>
      <c r="B29" s="44" t="s">
        <v>895</v>
      </c>
      <c r="C29" s="53" t="s">
        <v>896</v>
      </c>
      <c r="D29" s="53" t="s">
        <v>982</v>
      </c>
      <c r="E29" s="44" t="s">
        <v>477</v>
      </c>
      <c r="F29" s="53" t="s">
        <v>959</v>
      </c>
      <c r="G29" s="53" t="s">
        <v>286</v>
      </c>
      <c r="H29" s="53" t="s">
        <v>975</v>
      </c>
      <c r="I29" s="53" t="s">
        <v>969</v>
      </c>
      <c r="J29" s="53" t="s">
        <v>199</v>
      </c>
      <c r="K29" s="53" t="s">
        <v>1010</v>
      </c>
      <c r="L29" s="53" t="s">
        <v>15</v>
      </c>
      <c r="M29" s="44" t="s">
        <v>21</v>
      </c>
      <c r="N29" s="53" t="s">
        <v>295</v>
      </c>
      <c r="O29" s="53"/>
      <c r="P29" s="44"/>
      <c r="Q29" s="53"/>
      <c r="R29" s="53"/>
      <c r="S29" s="49"/>
    </row>
    <row r="30" spans="1:19" x14ac:dyDescent="0.3">
      <c r="A30" s="49" t="s">
        <v>160</v>
      </c>
      <c r="B30" s="44" t="s">
        <v>895</v>
      </c>
      <c r="C30" s="53" t="s">
        <v>896</v>
      </c>
      <c r="D30" s="53" t="s">
        <v>982</v>
      </c>
      <c r="E30" s="44" t="s">
        <v>478</v>
      </c>
      <c r="F30" s="53" t="s">
        <v>959</v>
      </c>
      <c r="G30" s="53" t="s">
        <v>292</v>
      </c>
      <c r="H30" s="53" t="s">
        <v>975</v>
      </c>
      <c r="I30" s="53" t="s">
        <v>969</v>
      </c>
      <c r="J30" s="53" t="s">
        <v>480</v>
      </c>
      <c r="K30" s="53" t="s">
        <v>1010</v>
      </c>
      <c r="L30" s="53" t="s">
        <v>26</v>
      </c>
      <c r="M30" s="44"/>
      <c r="N30" s="53"/>
      <c r="O30" s="53">
        <v>1815</v>
      </c>
      <c r="P30" s="44" t="s">
        <v>478</v>
      </c>
      <c r="Q30" s="53" t="s">
        <v>959</v>
      </c>
      <c r="R30" s="53" t="s">
        <v>292</v>
      </c>
      <c r="S30" s="49"/>
    </row>
    <row r="31" spans="1:19" x14ac:dyDescent="0.3">
      <c r="A31" s="49" t="s">
        <v>479</v>
      </c>
      <c r="B31" s="44" t="s">
        <v>895</v>
      </c>
      <c r="C31" s="53" t="s">
        <v>896</v>
      </c>
      <c r="D31" s="53" t="s">
        <v>982</v>
      </c>
      <c r="E31" s="44" t="s">
        <v>478</v>
      </c>
      <c r="F31" s="53" t="s">
        <v>959</v>
      </c>
      <c r="G31" s="53" t="s">
        <v>292</v>
      </c>
      <c r="H31" s="53" t="s">
        <v>975</v>
      </c>
      <c r="I31" s="53" t="s">
        <v>969</v>
      </c>
      <c r="J31" s="53" t="s">
        <v>480</v>
      </c>
      <c r="K31" s="53" t="s">
        <v>1010</v>
      </c>
      <c r="L31" s="53" t="s">
        <v>26</v>
      </c>
      <c r="M31" s="44"/>
      <c r="N31" s="53"/>
      <c r="O31" s="53">
        <v>1815</v>
      </c>
      <c r="P31" s="44" t="s">
        <v>478</v>
      </c>
      <c r="Q31" s="53" t="s">
        <v>959</v>
      </c>
      <c r="R31" s="53" t="s">
        <v>292</v>
      </c>
      <c r="S31" s="49"/>
    </row>
    <row r="32" spans="1:19" x14ac:dyDescent="0.3">
      <c r="A32" s="49" t="s">
        <v>481</v>
      </c>
      <c r="B32" s="44" t="s">
        <v>895</v>
      </c>
      <c r="C32" s="53" t="s">
        <v>896</v>
      </c>
      <c r="D32" s="53" t="s">
        <v>982</v>
      </c>
      <c r="E32" s="44" t="s">
        <v>478</v>
      </c>
      <c r="F32" s="53" t="s">
        <v>959</v>
      </c>
      <c r="G32" s="53" t="s">
        <v>292</v>
      </c>
      <c r="H32" s="53" t="s">
        <v>975</v>
      </c>
      <c r="I32" s="53" t="s">
        <v>969</v>
      </c>
      <c r="J32" s="53" t="s">
        <v>480</v>
      </c>
      <c r="K32" s="53" t="s">
        <v>1010</v>
      </c>
      <c r="L32" s="53" t="s">
        <v>26</v>
      </c>
      <c r="M32" s="44"/>
      <c r="N32" s="53"/>
      <c r="O32" s="53">
        <v>1815</v>
      </c>
      <c r="P32" s="44" t="s">
        <v>478</v>
      </c>
      <c r="Q32" s="53" t="s">
        <v>959</v>
      </c>
      <c r="R32" s="53" t="s">
        <v>292</v>
      </c>
      <c r="S32" s="49"/>
    </row>
    <row r="33" spans="1:19" x14ac:dyDescent="0.3">
      <c r="A33" s="49" t="s">
        <v>482</v>
      </c>
      <c r="B33" s="44" t="s">
        <v>895</v>
      </c>
      <c r="C33" s="53" t="s">
        <v>896</v>
      </c>
      <c r="D33" s="53" t="s">
        <v>982</v>
      </c>
      <c r="E33" s="44" t="s">
        <v>478</v>
      </c>
      <c r="F33" s="53" t="s">
        <v>959</v>
      </c>
      <c r="G33" s="53" t="s">
        <v>292</v>
      </c>
      <c r="H33" s="53" t="s">
        <v>975</v>
      </c>
      <c r="I33" s="53" t="s">
        <v>969</v>
      </c>
      <c r="J33" s="53" t="s">
        <v>480</v>
      </c>
      <c r="K33" s="53" t="s">
        <v>1010</v>
      </c>
      <c r="L33" s="53" t="s">
        <v>15</v>
      </c>
      <c r="M33" s="44" t="s">
        <v>21</v>
      </c>
      <c r="N33" s="53" t="s">
        <v>295</v>
      </c>
      <c r="O33" s="53"/>
      <c r="P33" s="44"/>
      <c r="Q33" s="53"/>
      <c r="R33" s="53"/>
      <c r="S33" s="49"/>
    </row>
    <row r="34" spans="1:19" x14ac:dyDescent="0.3">
      <c r="A34" s="49" t="s">
        <v>483</v>
      </c>
      <c r="B34" s="44" t="s">
        <v>895</v>
      </c>
      <c r="C34" s="53" t="s">
        <v>896</v>
      </c>
      <c r="D34" s="53" t="s">
        <v>982</v>
      </c>
      <c r="E34" s="44" t="s">
        <v>478</v>
      </c>
      <c r="F34" s="53" t="s">
        <v>959</v>
      </c>
      <c r="G34" s="53" t="s">
        <v>292</v>
      </c>
      <c r="H34" s="53" t="s">
        <v>975</v>
      </c>
      <c r="I34" s="53" t="s">
        <v>969</v>
      </c>
      <c r="J34" s="53" t="s">
        <v>480</v>
      </c>
      <c r="K34" s="53" t="s">
        <v>1010</v>
      </c>
      <c r="L34" s="53" t="s">
        <v>15</v>
      </c>
      <c r="M34" s="44" t="s">
        <v>484</v>
      </c>
      <c r="N34" s="53">
        <v>1806</v>
      </c>
      <c r="O34" s="53"/>
      <c r="P34" s="44"/>
      <c r="Q34" s="53"/>
      <c r="R34" s="53"/>
      <c r="S34" s="49"/>
    </row>
    <row r="35" spans="1:19" x14ac:dyDescent="0.3">
      <c r="A35" s="49" t="s">
        <v>332</v>
      </c>
      <c r="B35" s="44" t="s">
        <v>895</v>
      </c>
      <c r="C35" s="53" t="s">
        <v>896</v>
      </c>
      <c r="D35" s="53" t="s">
        <v>982</v>
      </c>
      <c r="E35" s="44" t="s">
        <v>478</v>
      </c>
      <c r="F35" s="53" t="s">
        <v>959</v>
      </c>
      <c r="G35" s="53" t="s">
        <v>292</v>
      </c>
      <c r="H35" s="53" t="s">
        <v>975</v>
      </c>
      <c r="I35" s="53" t="s">
        <v>969</v>
      </c>
      <c r="J35" s="53" t="s">
        <v>480</v>
      </c>
      <c r="K35" s="53" t="s">
        <v>1010</v>
      </c>
      <c r="L35" s="53" t="s">
        <v>15</v>
      </c>
      <c r="M35" s="44" t="s">
        <v>484</v>
      </c>
      <c r="N35" s="53">
        <v>1806</v>
      </c>
      <c r="O35" s="53"/>
      <c r="P35" s="44"/>
      <c r="Q35" s="53"/>
      <c r="R35" s="53"/>
      <c r="S35" s="49"/>
    </row>
    <row r="36" spans="1:19" ht="31.2" x14ac:dyDescent="0.3">
      <c r="A36" s="49" t="s">
        <v>617</v>
      </c>
      <c r="B36" s="44" t="s">
        <v>618</v>
      </c>
      <c r="C36" s="53" t="s">
        <v>812</v>
      </c>
      <c r="D36" s="53" t="s">
        <v>984</v>
      </c>
      <c r="E36" s="44" t="s">
        <v>32</v>
      </c>
      <c r="F36" s="53" t="s">
        <v>32</v>
      </c>
      <c r="G36" s="53" t="s">
        <v>86</v>
      </c>
      <c r="H36" s="53" t="s">
        <v>86</v>
      </c>
      <c r="I36" s="53" t="s">
        <v>967</v>
      </c>
      <c r="J36" s="53" t="s">
        <v>120</v>
      </c>
      <c r="K36" s="53" t="s">
        <v>1010</v>
      </c>
      <c r="L36" s="53" t="s">
        <v>26</v>
      </c>
      <c r="M36" s="44"/>
      <c r="N36" s="53"/>
      <c r="O36" s="53">
        <v>1815</v>
      </c>
      <c r="P36" s="44" t="s">
        <v>32</v>
      </c>
      <c r="Q36" s="53" t="s">
        <v>534</v>
      </c>
      <c r="R36" s="53" t="s">
        <v>86</v>
      </c>
      <c r="S36" s="49"/>
    </row>
    <row r="37" spans="1:19" x14ac:dyDescent="0.3">
      <c r="A37" s="49" t="s">
        <v>621</v>
      </c>
      <c r="B37" s="44" t="s">
        <v>618</v>
      </c>
      <c r="C37" s="53" t="s">
        <v>812</v>
      </c>
      <c r="D37" s="53" t="s">
        <v>984</v>
      </c>
      <c r="E37" s="44" t="s">
        <v>622</v>
      </c>
      <c r="F37" s="53" t="s">
        <v>959</v>
      </c>
      <c r="G37" s="53" t="s">
        <v>27</v>
      </c>
      <c r="H37" s="53" t="s">
        <v>973</v>
      </c>
      <c r="I37" s="53" t="s">
        <v>968</v>
      </c>
      <c r="J37" s="53" t="s">
        <v>623</v>
      </c>
      <c r="K37" s="53" t="s">
        <v>1010</v>
      </c>
      <c r="L37" s="53" t="s">
        <v>26</v>
      </c>
      <c r="M37" s="44"/>
      <c r="N37" s="53"/>
      <c r="O37" s="53">
        <v>1815</v>
      </c>
      <c r="P37" s="44" t="s">
        <v>28</v>
      </c>
      <c r="Q37" s="53" t="s">
        <v>534</v>
      </c>
      <c r="R37" s="53" t="s">
        <v>91</v>
      </c>
      <c r="S37" s="49"/>
    </row>
    <row r="38" spans="1:19" x14ac:dyDescent="0.3">
      <c r="A38" s="49" t="s">
        <v>619</v>
      </c>
      <c r="B38" s="44" t="s">
        <v>618</v>
      </c>
      <c r="C38" s="53" t="s">
        <v>812</v>
      </c>
      <c r="D38" s="53" t="s">
        <v>984</v>
      </c>
      <c r="E38" s="44" t="s">
        <v>91</v>
      </c>
      <c r="F38" s="53" t="s">
        <v>959</v>
      </c>
      <c r="G38" s="53" t="s">
        <v>91</v>
      </c>
      <c r="H38" s="53" t="s">
        <v>973</v>
      </c>
      <c r="I38" s="53" t="s">
        <v>968</v>
      </c>
      <c r="J38" s="53" t="s">
        <v>620</v>
      </c>
      <c r="K38" s="53" t="s">
        <v>1010</v>
      </c>
      <c r="L38" s="53" t="s">
        <v>26</v>
      </c>
      <c r="M38" s="44"/>
      <c r="N38" s="53"/>
      <c r="O38" s="53">
        <v>1815</v>
      </c>
      <c r="P38" s="44" t="s">
        <v>28</v>
      </c>
      <c r="Q38" s="53" t="s">
        <v>534</v>
      </c>
      <c r="R38" s="53" t="s">
        <v>91</v>
      </c>
      <c r="S38" s="49"/>
    </row>
    <row r="39" spans="1:19" x14ac:dyDescent="0.3">
      <c r="A39" s="49" t="s">
        <v>109</v>
      </c>
      <c r="B39" s="44" t="s">
        <v>1060</v>
      </c>
      <c r="C39" s="53" t="s">
        <v>848</v>
      </c>
      <c r="D39" s="53" t="s">
        <v>986</v>
      </c>
      <c r="E39" s="44" t="s">
        <v>110</v>
      </c>
      <c r="F39" s="53" t="s">
        <v>959</v>
      </c>
      <c r="G39" s="53" t="s">
        <v>63</v>
      </c>
      <c r="H39" s="53" t="s">
        <v>63</v>
      </c>
      <c r="I39" s="53" t="s">
        <v>967</v>
      </c>
      <c r="J39" s="53">
        <v>1811</v>
      </c>
      <c r="K39" s="53" t="s">
        <v>1012</v>
      </c>
      <c r="L39" s="53" t="s">
        <v>26</v>
      </c>
      <c r="M39" s="44"/>
      <c r="N39" s="53"/>
      <c r="O39" s="53">
        <v>1815</v>
      </c>
      <c r="P39" s="44" t="s">
        <v>32</v>
      </c>
      <c r="Q39" s="53" t="s">
        <v>534</v>
      </c>
      <c r="R39" s="53" t="s">
        <v>63</v>
      </c>
      <c r="S39" s="49"/>
    </row>
    <row r="40" spans="1:19" x14ac:dyDescent="0.3">
      <c r="A40" s="49" t="s">
        <v>106</v>
      </c>
      <c r="B40" s="44" t="s">
        <v>1060</v>
      </c>
      <c r="C40" s="53" t="s">
        <v>848</v>
      </c>
      <c r="D40" s="53" t="s">
        <v>986</v>
      </c>
      <c r="E40" s="44" t="s">
        <v>18</v>
      </c>
      <c r="F40" s="53" t="s">
        <v>959</v>
      </c>
      <c r="G40" s="53" t="s">
        <v>63</v>
      </c>
      <c r="H40" s="53" t="s">
        <v>63</v>
      </c>
      <c r="I40" s="53" t="s">
        <v>967</v>
      </c>
      <c r="J40" s="53" t="s">
        <v>98</v>
      </c>
      <c r="K40" s="53" t="s">
        <v>1011</v>
      </c>
      <c r="L40" s="53" t="s">
        <v>26</v>
      </c>
      <c r="M40" s="44"/>
      <c r="N40" s="53"/>
      <c r="O40" s="53">
        <v>1815</v>
      </c>
      <c r="P40" s="44" t="s">
        <v>32</v>
      </c>
      <c r="Q40" s="53" t="s">
        <v>534</v>
      </c>
      <c r="R40" s="53" t="s">
        <v>63</v>
      </c>
      <c r="S40" s="49"/>
    </row>
    <row r="41" spans="1:19" x14ac:dyDescent="0.3">
      <c r="A41" s="49" t="s">
        <v>107</v>
      </c>
      <c r="B41" s="44" t="s">
        <v>1060</v>
      </c>
      <c r="C41" s="53" t="s">
        <v>848</v>
      </c>
      <c r="D41" s="53" t="s">
        <v>986</v>
      </c>
      <c r="E41" s="44"/>
      <c r="F41" s="53" t="s">
        <v>961</v>
      </c>
      <c r="G41" s="53" t="s">
        <v>63</v>
      </c>
      <c r="H41" s="53" t="s">
        <v>63</v>
      </c>
      <c r="I41" s="53" t="s">
        <v>967</v>
      </c>
      <c r="J41" s="53" t="s">
        <v>98</v>
      </c>
      <c r="K41" s="53" t="s">
        <v>1011</v>
      </c>
      <c r="L41" s="53" t="s">
        <v>15</v>
      </c>
      <c r="M41" s="44" t="s">
        <v>108</v>
      </c>
      <c r="N41" s="53">
        <v>1811</v>
      </c>
      <c r="O41" s="53"/>
      <c r="P41" s="44"/>
      <c r="Q41" s="53"/>
      <c r="R41" s="53"/>
      <c r="S41" s="49"/>
    </row>
    <row r="42" spans="1:19" x14ac:dyDescent="0.3">
      <c r="A42" s="49" t="s">
        <v>204</v>
      </c>
      <c r="B42" s="44" t="s">
        <v>188</v>
      </c>
      <c r="C42" s="53" t="s">
        <v>799</v>
      </c>
      <c r="D42" s="53" t="s">
        <v>983</v>
      </c>
      <c r="E42" s="44" t="s">
        <v>44</v>
      </c>
      <c r="F42" s="53" t="s">
        <v>960</v>
      </c>
      <c r="G42" s="53" t="s">
        <v>45</v>
      </c>
      <c r="H42" s="53" t="s">
        <v>972</v>
      </c>
      <c r="I42" s="53" t="s">
        <v>967</v>
      </c>
      <c r="J42" s="53" t="s">
        <v>46</v>
      </c>
      <c r="K42" s="53" t="s">
        <v>1011</v>
      </c>
      <c r="L42" s="53" t="s">
        <v>26</v>
      </c>
      <c r="M42" s="44"/>
      <c r="N42" s="53"/>
      <c r="O42" s="53">
        <v>1815</v>
      </c>
      <c r="P42" s="44" t="s">
        <v>44</v>
      </c>
      <c r="Q42" s="53" t="s">
        <v>960</v>
      </c>
      <c r="R42" s="53" t="s">
        <v>45</v>
      </c>
      <c r="S42" s="49"/>
    </row>
    <row r="43" spans="1:19" x14ac:dyDescent="0.3">
      <c r="A43" s="49" t="s">
        <v>203</v>
      </c>
      <c r="B43" s="44" t="s">
        <v>188</v>
      </c>
      <c r="C43" s="53" t="s">
        <v>799</v>
      </c>
      <c r="D43" s="53" t="s">
        <v>983</v>
      </c>
      <c r="E43" s="44" t="s">
        <v>44</v>
      </c>
      <c r="F43" s="53" t="s">
        <v>960</v>
      </c>
      <c r="G43" s="53" t="s">
        <v>45</v>
      </c>
      <c r="H43" s="53" t="s">
        <v>972</v>
      </c>
      <c r="I43" s="53" t="s">
        <v>967</v>
      </c>
      <c r="J43" s="53" t="s">
        <v>46</v>
      </c>
      <c r="K43" s="53" t="s">
        <v>1011</v>
      </c>
      <c r="L43" s="53" t="s">
        <v>26</v>
      </c>
      <c r="M43" s="44"/>
      <c r="N43" s="53"/>
      <c r="O43" s="53">
        <v>1815</v>
      </c>
      <c r="P43" s="44" t="s">
        <v>44</v>
      </c>
      <c r="Q43" s="53" t="s">
        <v>960</v>
      </c>
      <c r="R43" s="53" t="s">
        <v>45</v>
      </c>
      <c r="S43" s="49"/>
    </row>
    <row r="44" spans="1:19" x14ac:dyDescent="0.3">
      <c r="A44" s="49" t="s">
        <v>1016</v>
      </c>
      <c r="B44" s="44" t="s">
        <v>188</v>
      </c>
      <c r="C44" s="53" t="s">
        <v>799</v>
      </c>
      <c r="D44" s="53" t="s">
        <v>983</v>
      </c>
      <c r="E44" s="44" t="s">
        <v>195</v>
      </c>
      <c r="F44" s="53" t="s">
        <v>960</v>
      </c>
      <c r="G44" s="53" t="s">
        <v>196</v>
      </c>
      <c r="H44" s="53" t="s">
        <v>973</v>
      </c>
      <c r="I44" s="53" t="s">
        <v>968</v>
      </c>
      <c r="J44" s="53" t="s">
        <v>197</v>
      </c>
      <c r="K44" s="53" t="s">
        <v>1010</v>
      </c>
      <c r="L44" s="53" t="s">
        <v>26</v>
      </c>
      <c r="M44" s="44"/>
      <c r="N44" s="53"/>
      <c r="O44" s="53">
        <v>1815</v>
      </c>
      <c r="P44" s="44" t="s">
        <v>28</v>
      </c>
      <c r="Q44" s="53" t="s">
        <v>534</v>
      </c>
      <c r="R44" s="53" t="s">
        <v>91</v>
      </c>
      <c r="S44" s="49"/>
    </row>
    <row r="45" spans="1:19" x14ac:dyDescent="0.3">
      <c r="A45" s="49" t="s">
        <v>187</v>
      </c>
      <c r="B45" s="44" t="s">
        <v>188</v>
      </c>
      <c r="C45" s="53" t="s">
        <v>799</v>
      </c>
      <c r="D45" s="53" t="s">
        <v>983</v>
      </c>
      <c r="E45" s="44" t="s">
        <v>32</v>
      </c>
      <c r="F45" s="53" t="s">
        <v>32</v>
      </c>
      <c r="G45" s="53" t="s">
        <v>86</v>
      </c>
      <c r="H45" s="53" t="s">
        <v>86</v>
      </c>
      <c r="I45" s="53" t="s">
        <v>967</v>
      </c>
      <c r="J45" s="53" t="s">
        <v>120</v>
      </c>
      <c r="K45" s="53" t="s">
        <v>1010</v>
      </c>
      <c r="L45" s="53" t="s">
        <v>15</v>
      </c>
      <c r="M45" s="44" t="s">
        <v>189</v>
      </c>
      <c r="N45" s="53">
        <v>1801</v>
      </c>
      <c r="O45" s="53"/>
      <c r="P45" s="44"/>
      <c r="Q45" s="53"/>
      <c r="R45" s="53"/>
      <c r="S45" s="49"/>
    </row>
    <row r="46" spans="1:19" x14ac:dyDescent="0.3">
      <c r="A46" s="49" t="s">
        <v>1019</v>
      </c>
      <c r="B46" s="44" t="s">
        <v>188</v>
      </c>
      <c r="C46" s="53" t="s">
        <v>799</v>
      </c>
      <c r="D46" s="53" t="s">
        <v>983</v>
      </c>
      <c r="E46" s="44" t="s">
        <v>146</v>
      </c>
      <c r="F46" s="53" t="s">
        <v>959</v>
      </c>
      <c r="G46" s="53" t="s">
        <v>54</v>
      </c>
      <c r="H46" s="53" t="s">
        <v>973</v>
      </c>
      <c r="I46" s="53" t="s">
        <v>968</v>
      </c>
      <c r="J46" s="53" t="s">
        <v>199</v>
      </c>
      <c r="K46" s="53" t="s">
        <v>1010</v>
      </c>
      <c r="L46" s="53" t="s">
        <v>26</v>
      </c>
      <c r="M46" s="44"/>
      <c r="N46" s="53"/>
      <c r="O46" s="53">
        <v>1815</v>
      </c>
      <c r="P46" s="44" t="s">
        <v>146</v>
      </c>
      <c r="Q46" s="53" t="s">
        <v>959</v>
      </c>
      <c r="R46" s="53" t="s">
        <v>54</v>
      </c>
      <c r="S46" s="49"/>
    </row>
    <row r="47" spans="1:19" ht="31.2" x14ac:dyDescent="0.3">
      <c r="A47" s="49" t="s">
        <v>200</v>
      </c>
      <c r="B47" s="44" t="s">
        <v>188</v>
      </c>
      <c r="C47" s="53" t="s">
        <v>799</v>
      </c>
      <c r="D47" s="53" t="s">
        <v>983</v>
      </c>
      <c r="E47" s="44" t="s">
        <v>201</v>
      </c>
      <c r="F47" s="53" t="s">
        <v>959</v>
      </c>
      <c r="G47" s="53" t="s">
        <v>54</v>
      </c>
      <c r="H47" s="53" t="s">
        <v>973</v>
      </c>
      <c r="I47" s="53" t="s">
        <v>968</v>
      </c>
      <c r="J47" s="53" t="s">
        <v>202</v>
      </c>
      <c r="K47" s="53" t="s">
        <v>1010</v>
      </c>
      <c r="L47" s="53" t="s">
        <v>15</v>
      </c>
      <c r="M47" s="44" t="s">
        <v>21</v>
      </c>
      <c r="N47" s="53">
        <v>1798</v>
      </c>
      <c r="O47" s="53"/>
      <c r="P47" s="44"/>
      <c r="Q47" s="53"/>
      <c r="R47" s="53"/>
      <c r="S47" s="49"/>
    </row>
    <row r="48" spans="1:19" x14ac:dyDescent="0.3">
      <c r="A48" s="49" t="s">
        <v>193</v>
      </c>
      <c r="B48" s="44" t="s">
        <v>188</v>
      </c>
      <c r="C48" s="53" t="s">
        <v>799</v>
      </c>
      <c r="D48" s="53" t="s">
        <v>983</v>
      </c>
      <c r="E48" s="44" t="s">
        <v>146</v>
      </c>
      <c r="F48" s="53" t="s">
        <v>959</v>
      </c>
      <c r="G48" s="53" t="s">
        <v>191</v>
      </c>
      <c r="H48" s="53" t="s">
        <v>973</v>
      </c>
      <c r="I48" s="53" t="s">
        <v>968</v>
      </c>
      <c r="J48" s="53">
        <v>1797</v>
      </c>
      <c r="K48" s="53" t="s">
        <v>1010</v>
      </c>
      <c r="L48" s="53" t="s">
        <v>15</v>
      </c>
      <c r="M48" s="44" t="s">
        <v>189</v>
      </c>
      <c r="N48" s="53">
        <v>1801</v>
      </c>
      <c r="O48" s="53"/>
      <c r="P48" s="44"/>
      <c r="Q48" s="53"/>
      <c r="R48" s="53"/>
      <c r="S48" s="49"/>
    </row>
    <row r="49" spans="1:19" x14ac:dyDescent="0.3">
      <c r="A49" s="49" t="s">
        <v>1017</v>
      </c>
      <c r="B49" s="44" t="s">
        <v>188</v>
      </c>
      <c r="C49" s="53" t="s">
        <v>799</v>
      </c>
      <c r="D49" s="53" t="s">
        <v>983</v>
      </c>
      <c r="E49" s="44" t="s">
        <v>190</v>
      </c>
      <c r="F49" s="53" t="s">
        <v>959</v>
      </c>
      <c r="G49" s="53" t="s">
        <v>191</v>
      </c>
      <c r="H49" s="53" t="s">
        <v>973</v>
      </c>
      <c r="I49" s="53" t="s">
        <v>968</v>
      </c>
      <c r="J49" s="53">
        <v>1797</v>
      </c>
      <c r="K49" s="53" t="s">
        <v>1010</v>
      </c>
      <c r="L49" s="53" t="s">
        <v>15</v>
      </c>
      <c r="M49" s="44" t="s">
        <v>21</v>
      </c>
      <c r="N49" s="53">
        <v>1863</v>
      </c>
      <c r="O49" s="53"/>
      <c r="P49" s="44"/>
      <c r="Q49" s="53"/>
      <c r="R49" s="53"/>
      <c r="S49" s="49"/>
    </row>
    <row r="50" spans="1:19" x14ac:dyDescent="0.3">
      <c r="A50" s="49" t="s">
        <v>192</v>
      </c>
      <c r="B50" s="44" t="s">
        <v>188</v>
      </c>
      <c r="C50" s="53" t="s">
        <v>799</v>
      </c>
      <c r="D50" s="53" t="s">
        <v>983</v>
      </c>
      <c r="E50" s="44" t="s">
        <v>190</v>
      </c>
      <c r="F50" s="53" t="s">
        <v>959</v>
      </c>
      <c r="G50" s="53" t="s">
        <v>191</v>
      </c>
      <c r="H50" s="53" t="s">
        <v>973</v>
      </c>
      <c r="I50" s="53" t="s">
        <v>968</v>
      </c>
      <c r="J50" s="53">
        <v>1797</v>
      </c>
      <c r="K50" s="53" t="s">
        <v>1010</v>
      </c>
      <c r="L50" s="53" t="s">
        <v>15</v>
      </c>
      <c r="M50" s="44" t="s">
        <v>39</v>
      </c>
      <c r="N50" s="53">
        <v>1801</v>
      </c>
      <c r="O50" s="53"/>
      <c r="P50" s="44"/>
      <c r="Q50" s="53"/>
      <c r="R50" s="53"/>
      <c r="S50" s="49"/>
    </row>
    <row r="51" spans="1:19" x14ac:dyDescent="0.3">
      <c r="A51" s="49" t="s">
        <v>1018</v>
      </c>
      <c r="B51" s="44" t="s">
        <v>188</v>
      </c>
      <c r="C51" s="53" t="s">
        <v>799</v>
      </c>
      <c r="D51" s="53" t="s">
        <v>983</v>
      </c>
      <c r="E51" s="44" t="s">
        <v>53</v>
      </c>
      <c r="F51" s="53" t="s">
        <v>959</v>
      </c>
      <c r="G51" s="53" t="s">
        <v>191</v>
      </c>
      <c r="H51" s="53" t="s">
        <v>973</v>
      </c>
      <c r="I51" s="53" t="s">
        <v>968</v>
      </c>
      <c r="J51" s="53">
        <v>1797</v>
      </c>
      <c r="K51" s="53" t="s">
        <v>1010</v>
      </c>
      <c r="L51" s="53" t="s">
        <v>26</v>
      </c>
      <c r="M51" s="44"/>
      <c r="N51" s="53"/>
      <c r="O51" s="53">
        <v>1815</v>
      </c>
      <c r="P51" s="44" t="s">
        <v>28</v>
      </c>
      <c r="Q51" s="53" t="s">
        <v>534</v>
      </c>
      <c r="R51" s="53" t="s">
        <v>91</v>
      </c>
      <c r="S51" s="49"/>
    </row>
    <row r="52" spans="1:19" x14ac:dyDescent="0.3">
      <c r="A52" s="49" t="s">
        <v>412</v>
      </c>
      <c r="B52" s="44" t="s">
        <v>413</v>
      </c>
      <c r="C52" s="53" t="s">
        <v>814</v>
      </c>
      <c r="D52" s="53" t="s">
        <v>984</v>
      </c>
      <c r="E52" s="44" t="s">
        <v>414</v>
      </c>
      <c r="F52" s="53" t="s">
        <v>959</v>
      </c>
      <c r="G52" s="53" t="s">
        <v>45</v>
      </c>
      <c r="H52" s="53" t="s">
        <v>972</v>
      </c>
      <c r="I52" s="53" t="s">
        <v>967</v>
      </c>
      <c r="J52" s="53">
        <v>1811</v>
      </c>
      <c r="K52" s="53" t="s">
        <v>1012</v>
      </c>
      <c r="L52" s="53" t="s">
        <v>15</v>
      </c>
      <c r="M52" s="44" t="s">
        <v>21</v>
      </c>
      <c r="N52" s="53" t="s">
        <v>383</v>
      </c>
      <c r="O52" s="53"/>
      <c r="P52" s="44"/>
      <c r="Q52" s="53"/>
      <c r="R52" s="53"/>
      <c r="S52" s="49"/>
    </row>
    <row r="53" spans="1:19" x14ac:dyDescent="0.3">
      <c r="A53" s="49" t="s">
        <v>214</v>
      </c>
      <c r="B53" s="44" t="s">
        <v>215</v>
      </c>
      <c r="C53" s="53" t="s">
        <v>815</v>
      </c>
      <c r="D53" s="53" t="s">
        <v>985</v>
      </c>
      <c r="E53" s="44" t="s">
        <v>216</v>
      </c>
      <c r="F53" s="53" t="s">
        <v>959</v>
      </c>
      <c r="G53" s="53" t="s">
        <v>217</v>
      </c>
      <c r="H53" s="53" t="s">
        <v>974</v>
      </c>
      <c r="I53" s="53" t="s">
        <v>967</v>
      </c>
      <c r="J53" s="53">
        <v>1811</v>
      </c>
      <c r="K53" s="53" t="s">
        <v>1012</v>
      </c>
      <c r="L53" s="53" t="s">
        <v>788</v>
      </c>
      <c r="M53" s="44"/>
      <c r="N53" s="53"/>
      <c r="O53" s="53">
        <v>1815</v>
      </c>
      <c r="P53" s="44" t="s">
        <v>218</v>
      </c>
      <c r="Q53" s="53" t="s">
        <v>961</v>
      </c>
      <c r="R53" s="53" t="s">
        <v>785</v>
      </c>
      <c r="S53" s="49"/>
    </row>
    <row r="54" spans="1:19" x14ac:dyDescent="0.3">
      <c r="A54" s="49" t="s">
        <v>226</v>
      </c>
      <c r="B54" s="44" t="s">
        <v>227</v>
      </c>
      <c r="C54" s="53" t="s">
        <v>816</v>
      </c>
      <c r="D54" s="53" t="s">
        <v>982</v>
      </c>
      <c r="E54" s="44" t="s">
        <v>228</v>
      </c>
      <c r="F54" s="53" t="s">
        <v>959</v>
      </c>
      <c r="G54" s="53" t="s">
        <v>191</v>
      </c>
      <c r="H54" s="53" t="s">
        <v>973</v>
      </c>
      <c r="I54" s="53" t="s">
        <v>968</v>
      </c>
      <c r="J54" s="53">
        <v>1797</v>
      </c>
      <c r="K54" s="53" t="s">
        <v>1010</v>
      </c>
      <c r="L54" s="53" t="s">
        <v>26</v>
      </c>
      <c r="M54" s="44"/>
      <c r="N54" s="53"/>
      <c r="O54" s="53">
        <v>1815</v>
      </c>
      <c r="P54" s="44" t="s">
        <v>28</v>
      </c>
      <c r="Q54" s="53" t="s">
        <v>534</v>
      </c>
      <c r="R54" s="53" t="s">
        <v>91</v>
      </c>
      <c r="S54" s="49"/>
    </row>
    <row r="55" spans="1:19" x14ac:dyDescent="0.3">
      <c r="A55" s="49" t="s">
        <v>229</v>
      </c>
      <c r="B55" s="44" t="s">
        <v>227</v>
      </c>
      <c r="C55" s="53" t="s">
        <v>816</v>
      </c>
      <c r="D55" s="53" t="s">
        <v>982</v>
      </c>
      <c r="E55" s="44" t="s">
        <v>230</v>
      </c>
      <c r="F55" s="53" t="s">
        <v>959</v>
      </c>
      <c r="G55" s="53" t="s">
        <v>231</v>
      </c>
      <c r="H55" s="53" t="s">
        <v>975</v>
      </c>
      <c r="I55" s="53" t="s">
        <v>969</v>
      </c>
      <c r="J55" s="53" t="s">
        <v>232</v>
      </c>
      <c r="K55" s="53" t="s">
        <v>1010</v>
      </c>
      <c r="L55" s="53" t="s">
        <v>26</v>
      </c>
      <c r="M55" s="44"/>
      <c r="N55" s="53"/>
      <c r="O55" s="53">
        <v>1815</v>
      </c>
      <c r="P55" s="44" t="s">
        <v>233</v>
      </c>
      <c r="Q55" s="53" t="s">
        <v>959</v>
      </c>
      <c r="R55" s="53" t="s">
        <v>231</v>
      </c>
      <c r="S55" s="49"/>
    </row>
    <row r="56" spans="1:19" x14ac:dyDescent="0.3">
      <c r="A56" s="49" t="s">
        <v>234</v>
      </c>
      <c r="B56" s="44" t="s">
        <v>235</v>
      </c>
      <c r="C56" s="53" t="s">
        <v>817</v>
      </c>
      <c r="D56" s="53" t="s">
        <v>982</v>
      </c>
      <c r="E56" s="44" t="s">
        <v>236</v>
      </c>
      <c r="F56" s="53" t="s">
        <v>959</v>
      </c>
      <c r="G56" s="53" t="s">
        <v>63</v>
      </c>
      <c r="H56" s="53" t="s">
        <v>63</v>
      </c>
      <c r="I56" s="53" t="s">
        <v>967</v>
      </c>
      <c r="J56" s="53">
        <v>1811</v>
      </c>
      <c r="K56" s="53" t="s">
        <v>1012</v>
      </c>
      <c r="L56" s="53" t="s">
        <v>15</v>
      </c>
      <c r="M56" s="44" t="s">
        <v>21</v>
      </c>
      <c r="N56" s="53" t="s">
        <v>237</v>
      </c>
      <c r="O56" s="53"/>
      <c r="P56" s="44"/>
      <c r="Q56" s="53"/>
      <c r="R56" s="53"/>
      <c r="S56" s="49"/>
    </row>
    <row r="57" spans="1:19" x14ac:dyDescent="0.3">
      <c r="A57" s="49" t="s">
        <v>238</v>
      </c>
      <c r="B57" s="44" t="s">
        <v>239</v>
      </c>
      <c r="C57" s="53" t="s">
        <v>818</v>
      </c>
      <c r="D57" s="53" t="s">
        <v>982</v>
      </c>
      <c r="E57" s="44" t="s">
        <v>240</v>
      </c>
      <c r="F57" s="53" t="s">
        <v>534</v>
      </c>
      <c r="G57" s="53" t="s">
        <v>113</v>
      </c>
      <c r="H57" s="53" t="s">
        <v>975</v>
      </c>
      <c r="I57" s="53" t="s">
        <v>969</v>
      </c>
      <c r="J57" s="53">
        <v>1812</v>
      </c>
      <c r="K57" s="53" t="s">
        <v>1012</v>
      </c>
      <c r="L57" s="53" t="s">
        <v>486</v>
      </c>
      <c r="M57" s="44" t="s">
        <v>21</v>
      </c>
      <c r="N57" s="53" t="s">
        <v>241</v>
      </c>
      <c r="O57" s="53"/>
      <c r="P57" s="44"/>
      <c r="Q57" s="53"/>
      <c r="R57" s="53"/>
      <c r="S57" s="49" t="s">
        <v>1039</v>
      </c>
    </row>
    <row r="58" spans="1:19" x14ac:dyDescent="0.3">
      <c r="A58" s="49" t="s">
        <v>242</v>
      </c>
      <c r="B58" s="44" t="s">
        <v>243</v>
      </c>
      <c r="C58" s="53" t="s">
        <v>800</v>
      </c>
      <c r="D58" s="53" t="s">
        <v>985</v>
      </c>
      <c r="E58" s="44" t="s">
        <v>44</v>
      </c>
      <c r="F58" s="53" t="s">
        <v>960</v>
      </c>
      <c r="G58" s="53" t="s">
        <v>45</v>
      </c>
      <c r="H58" s="53" t="s">
        <v>972</v>
      </c>
      <c r="I58" s="53" t="s">
        <v>967</v>
      </c>
      <c r="J58" s="53" t="s">
        <v>46</v>
      </c>
      <c r="K58" s="53" t="s">
        <v>1011</v>
      </c>
      <c r="L58" s="53" t="s">
        <v>785</v>
      </c>
      <c r="M58" s="44" t="s">
        <v>244</v>
      </c>
      <c r="N58" s="53"/>
      <c r="O58" s="53"/>
      <c r="P58" s="44"/>
      <c r="Q58" s="53"/>
      <c r="R58" s="53" t="s">
        <v>785</v>
      </c>
      <c r="S58" s="49"/>
    </row>
    <row r="59" spans="1:19" x14ac:dyDescent="0.3">
      <c r="A59" s="49" t="s">
        <v>245</v>
      </c>
      <c r="B59" s="44" t="s">
        <v>243</v>
      </c>
      <c r="C59" s="53" t="s">
        <v>800</v>
      </c>
      <c r="D59" s="53" t="s">
        <v>985</v>
      </c>
      <c r="E59" s="44" t="s">
        <v>44</v>
      </c>
      <c r="F59" s="53" t="s">
        <v>960</v>
      </c>
      <c r="G59" s="53" t="s">
        <v>45</v>
      </c>
      <c r="H59" s="53" t="s">
        <v>972</v>
      </c>
      <c r="I59" s="53" t="s">
        <v>967</v>
      </c>
      <c r="J59" s="53" t="s">
        <v>46</v>
      </c>
      <c r="K59" s="53" t="s">
        <v>1011</v>
      </c>
      <c r="L59" s="53" t="s">
        <v>785</v>
      </c>
      <c r="M59" s="44" t="s">
        <v>244</v>
      </c>
      <c r="N59" s="53"/>
      <c r="O59" s="53"/>
      <c r="P59" s="44"/>
      <c r="Q59" s="53"/>
      <c r="R59" s="53" t="s">
        <v>785</v>
      </c>
      <c r="S59" s="49"/>
    </row>
    <row r="60" spans="1:19" x14ac:dyDescent="0.3">
      <c r="A60" s="49" t="s">
        <v>246</v>
      </c>
      <c r="B60" s="44" t="s">
        <v>243</v>
      </c>
      <c r="C60" s="53" t="s">
        <v>800</v>
      </c>
      <c r="D60" s="53" t="s">
        <v>985</v>
      </c>
      <c r="E60" s="44" t="s">
        <v>247</v>
      </c>
      <c r="F60" s="53" t="s">
        <v>959</v>
      </c>
      <c r="G60" s="53" t="s">
        <v>27</v>
      </c>
      <c r="H60" s="53" t="s">
        <v>973</v>
      </c>
      <c r="I60" s="53" t="s">
        <v>968</v>
      </c>
      <c r="J60" s="53">
        <v>1802</v>
      </c>
      <c r="K60" s="53" t="s">
        <v>1011</v>
      </c>
      <c r="L60" s="53" t="s">
        <v>15</v>
      </c>
      <c r="M60" s="44" t="s">
        <v>21</v>
      </c>
      <c r="N60" s="53" t="s">
        <v>248</v>
      </c>
      <c r="O60" s="53"/>
      <c r="P60" s="44"/>
      <c r="Q60" s="53"/>
      <c r="R60" s="53"/>
      <c r="S60" s="49"/>
    </row>
    <row r="61" spans="1:19" x14ac:dyDescent="0.3">
      <c r="A61" s="49" t="s">
        <v>257</v>
      </c>
      <c r="B61" s="44" t="s">
        <v>254</v>
      </c>
      <c r="C61" s="53" t="s">
        <v>801</v>
      </c>
      <c r="D61" s="53" t="s">
        <v>983</v>
      </c>
      <c r="E61" s="44" t="s">
        <v>44</v>
      </c>
      <c r="F61" s="53" t="s">
        <v>960</v>
      </c>
      <c r="G61" s="53" t="s">
        <v>45</v>
      </c>
      <c r="H61" s="53" t="s">
        <v>972</v>
      </c>
      <c r="I61" s="53" t="s">
        <v>967</v>
      </c>
      <c r="J61" s="53" t="s">
        <v>46</v>
      </c>
      <c r="K61" s="53" t="s">
        <v>1011</v>
      </c>
      <c r="L61" s="53" t="s">
        <v>26</v>
      </c>
      <c r="M61" s="44"/>
      <c r="N61" s="53"/>
      <c r="O61" s="53">
        <v>1815</v>
      </c>
      <c r="P61" s="44" t="s">
        <v>44</v>
      </c>
      <c r="Q61" s="53" t="s">
        <v>960</v>
      </c>
      <c r="R61" s="53" t="s">
        <v>45</v>
      </c>
      <c r="S61" s="49"/>
    </row>
    <row r="62" spans="1:19" x14ac:dyDescent="0.3">
      <c r="A62" s="49" t="s">
        <v>998</v>
      </c>
      <c r="B62" s="44" t="s">
        <v>254</v>
      </c>
      <c r="C62" s="53" t="s">
        <v>801</v>
      </c>
      <c r="D62" s="53" t="s">
        <v>983</v>
      </c>
      <c r="E62" s="44" t="s">
        <v>255</v>
      </c>
      <c r="F62" s="53" t="s">
        <v>959</v>
      </c>
      <c r="G62" s="53" t="s">
        <v>231</v>
      </c>
      <c r="H62" s="53" t="s">
        <v>975</v>
      </c>
      <c r="I62" s="53" t="s">
        <v>969</v>
      </c>
      <c r="J62" s="53" t="s">
        <v>232</v>
      </c>
      <c r="K62" s="53" t="s">
        <v>1010</v>
      </c>
      <c r="L62" s="53" t="s">
        <v>26</v>
      </c>
      <c r="M62" s="44"/>
      <c r="N62" s="53"/>
      <c r="O62" s="53">
        <v>1815</v>
      </c>
      <c r="P62" s="44" t="s">
        <v>256</v>
      </c>
      <c r="Q62" s="53" t="s">
        <v>256</v>
      </c>
      <c r="R62" s="53" t="s">
        <v>231</v>
      </c>
      <c r="S62" s="49"/>
    </row>
    <row r="63" spans="1:19" x14ac:dyDescent="0.3">
      <c r="A63" s="49" t="s">
        <v>258</v>
      </c>
      <c r="B63" s="44" t="s">
        <v>259</v>
      </c>
      <c r="C63" s="53" t="s">
        <v>819</v>
      </c>
      <c r="D63" s="53" t="s">
        <v>983</v>
      </c>
      <c r="E63" s="44" t="s">
        <v>260</v>
      </c>
      <c r="F63" s="53" t="s">
        <v>959</v>
      </c>
      <c r="G63" s="53" t="s">
        <v>63</v>
      </c>
      <c r="H63" s="53" t="s">
        <v>63</v>
      </c>
      <c r="I63" s="53" t="s">
        <v>967</v>
      </c>
      <c r="J63" s="53">
        <v>1811</v>
      </c>
      <c r="K63" s="53" t="s">
        <v>1012</v>
      </c>
      <c r="L63" s="53" t="s">
        <v>15</v>
      </c>
      <c r="M63" s="44" t="s">
        <v>261</v>
      </c>
      <c r="N63" s="53">
        <v>1872</v>
      </c>
      <c r="O63" s="53"/>
      <c r="P63" s="44"/>
      <c r="Q63" s="53"/>
      <c r="R63" s="53"/>
      <c r="S63" s="49"/>
    </row>
    <row r="64" spans="1:19" ht="31.2" x14ac:dyDescent="0.3">
      <c r="A64" s="49" t="s">
        <v>407</v>
      </c>
      <c r="B64" s="44" t="s">
        <v>408</v>
      </c>
      <c r="C64" s="53" t="s">
        <v>802</v>
      </c>
      <c r="D64" s="53" t="s">
        <v>982</v>
      </c>
      <c r="E64" s="44" t="s">
        <v>996</v>
      </c>
      <c r="F64" s="53" t="s">
        <v>959</v>
      </c>
      <c r="G64" s="53" t="s">
        <v>45</v>
      </c>
      <c r="H64" s="53" t="s">
        <v>972</v>
      </c>
      <c r="I64" s="53" t="s">
        <v>967</v>
      </c>
      <c r="J64" s="53">
        <v>1811</v>
      </c>
      <c r="K64" s="53" t="s">
        <v>1012</v>
      </c>
      <c r="L64" s="53" t="s">
        <v>15</v>
      </c>
      <c r="M64" s="44" t="s">
        <v>21</v>
      </c>
      <c r="N64" s="53" t="s">
        <v>383</v>
      </c>
      <c r="O64" s="53"/>
      <c r="P64" s="44"/>
      <c r="Q64" s="53"/>
      <c r="R64" s="53"/>
      <c r="S64" s="49" t="s">
        <v>997</v>
      </c>
    </row>
    <row r="65" spans="1:19" x14ac:dyDescent="0.3">
      <c r="A65" s="49" t="s">
        <v>193</v>
      </c>
      <c r="B65" s="44" t="s">
        <v>263</v>
      </c>
      <c r="C65" s="53" t="s">
        <v>820</v>
      </c>
      <c r="D65" s="53" t="s">
        <v>985</v>
      </c>
      <c r="E65" s="44" t="s">
        <v>264</v>
      </c>
      <c r="F65" s="53" t="s">
        <v>959</v>
      </c>
      <c r="G65" s="53" t="s">
        <v>265</v>
      </c>
      <c r="H65" s="53" t="s">
        <v>973</v>
      </c>
      <c r="I65" s="53" t="s">
        <v>968</v>
      </c>
      <c r="J65" s="53">
        <v>1811</v>
      </c>
      <c r="K65" s="53" t="s">
        <v>1012</v>
      </c>
      <c r="L65" s="53" t="s">
        <v>788</v>
      </c>
      <c r="M65" s="44"/>
      <c r="N65" s="53"/>
      <c r="O65" s="53">
        <v>1815</v>
      </c>
      <c r="P65" s="44" t="s">
        <v>218</v>
      </c>
      <c r="Q65" s="53" t="s">
        <v>961</v>
      </c>
      <c r="R65" s="53" t="s">
        <v>785</v>
      </c>
      <c r="S65" s="49"/>
    </row>
    <row r="66" spans="1:19" ht="31.2" x14ac:dyDescent="0.3">
      <c r="A66" s="49" t="s">
        <v>269</v>
      </c>
      <c r="B66" s="44" t="s">
        <v>267</v>
      </c>
      <c r="C66" s="53" t="s">
        <v>821</v>
      </c>
      <c r="D66" s="53" t="s">
        <v>982</v>
      </c>
      <c r="E66" s="44" t="s">
        <v>266</v>
      </c>
      <c r="F66" s="53" t="s">
        <v>959</v>
      </c>
      <c r="G66" s="53" t="s">
        <v>73</v>
      </c>
      <c r="H66" s="53" t="s">
        <v>974</v>
      </c>
      <c r="I66" s="53" t="s">
        <v>967</v>
      </c>
      <c r="J66" s="53">
        <v>1811</v>
      </c>
      <c r="K66" s="53" t="s">
        <v>1012</v>
      </c>
      <c r="L66" s="53" t="s">
        <v>26</v>
      </c>
      <c r="M66" s="44"/>
      <c r="N66" s="53"/>
      <c r="O66" s="53">
        <v>1815</v>
      </c>
      <c r="P66" s="44" t="s">
        <v>146</v>
      </c>
      <c r="Q66" s="53" t="s">
        <v>959</v>
      </c>
      <c r="R66" s="53" t="s">
        <v>73</v>
      </c>
      <c r="S66" s="49" t="s">
        <v>268</v>
      </c>
    </row>
    <row r="67" spans="1:19" x14ac:dyDescent="0.3">
      <c r="A67" s="49" t="s">
        <v>270</v>
      </c>
      <c r="B67" s="44" t="s">
        <v>271</v>
      </c>
      <c r="C67" s="53" t="s">
        <v>803</v>
      </c>
      <c r="D67" s="53" t="s">
        <v>983</v>
      </c>
      <c r="E67" s="44" t="s">
        <v>156</v>
      </c>
      <c r="F67" s="53" t="s">
        <v>959</v>
      </c>
      <c r="G67" s="53" t="s">
        <v>45</v>
      </c>
      <c r="H67" s="53" t="s">
        <v>972</v>
      </c>
      <c r="I67" s="53" t="s">
        <v>967</v>
      </c>
      <c r="J67" s="53">
        <v>1813</v>
      </c>
      <c r="K67" s="53" t="s">
        <v>1012</v>
      </c>
      <c r="L67" s="53" t="s">
        <v>15</v>
      </c>
      <c r="M67" s="44" t="s">
        <v>21</v>
      </c>
      <c r="N67" s="53" t="s">
        <v>272</v>
      </c>
      <c r="O67" s="53"/>
      <c r="P67" s="44"/>
      <c r="Q67" s="53"/>
      <c r="R67" s="53"/>
      <c r="S67" s="49"/>
    </row>
    <row r="68" spans="1:19" x14ac:dyDescent="0.3">
      <c r="A68" s="49" t="s">
        <v>273</v>
      </c>
      <c r="B68" s="44" t="s">
        <v>274</v>
      </c>
      <c r="C68" s="53" t="s">
        <v>804</v>
      </c>
      <c r="D68" s="53" t="s">
        <v>985</v>
      </c>
      <c r="E68" s="44" t="s">
        <v>44</v>
      </c>
      <c r="F68" s="53" t="s">
        <v>960</v>
      </c>
      <c r="G68" s="53" t="s">
        <v>45</v>
      </c>
      <c r="H68" s="53" t="s">
        <v>972</v>
      </c>
      <c r="I68" s="53" t="s">
        <v>967</v>
      </c>
      <c r="J68" s="53" t="s">
        <v>46</v>
      </c>
      <c r="K68" s="53" t="s">
        <v>1011</v>
      </c>
      <c r="L68" s="53" t="s">
        <v>26</v>
      </c>
      <c r="M68" s="44"/>
      <c r="N68" s="53"/>
      <c r="O68" s="53">
        <v>1815</v>
      </c>
      <c r="P68" s="44" t="s">
        <v>44</v>
      </c>
      <c r="Q68" s="53" t="s">
        <v>960</v>
      </c>
      <c r="R68" s="53" t="s">
        <v>45</v>
      </c>
      <c r="S68" s="49"/>
    </row>
    <row r="69" spans="1:19" x14ac:dyDescent="0.3">
      <c r="A69" s="49" t="s">
        <v>275</v>
      </c>
      <c r="B69" s="44" t="s">
        <v>276</v>
      </c>
      <c r="C69" s="53" t="s">
        <v>822</v>
      </c>
      <c r="D69" s="53" t="s">
        <v>984</v>
      </c>
      <c r="E69" s="44" t="s">
        <v>32</v>
      </c>
      <c r="F69" s="53" t="s">
        <v>32</v>
      </c>
      <c r="G69" s="53" t="s">
        <v>86</v>
      </c>
      <c r="H69" s="53" t="s">
        <v>86</v>
      </c>
      <c r="I69" s="53" t="s">
        <v>967</v>
      </c>
      <c r="J69" s="53" t="s">
        <v>87</v>
      </c>
      <c r="K69" s="53" t="s">
        <v>1010</v>
      </c>
      <c r="L69" s="53" t="s">
        <v>15</v>
      </c>
      <c r="M69" s="44" t="s">
        <v>167</v>
      </c>
      <c r="N69" s="53" t="s">
        <v>277</v>
      </c>
      <c r="O69" s="53"/>
      <c r="P69" s="44"/>
      <c r="Q69" s="53"/>
      <c r="R69" s="53"/>
      <c r="S69" s="49"/>
    </row>
    <row r="70" spans="1:19" x14ac:dyDescent="0.3">
      <c r="A70" s="49" t="s">
        <v>278</v>
      </c>
      <c r="B70" s="44" t="s">
        <v>280</v>
      </c>
      <c r="C70" s="53" t="s">
        <v>823</v>
      </c>
      <c r="D70" s="53" t="s">
        <v>984</v>
      </c>
      <c r="E70" s="44" t="s">
        <v>279</v>
      </c>
      <c r="F70" s="53" t="s">
        <v>964</v>
      </c>
      <c r="G70" s="53" t="s">
        <v>113</v>
      </c>
      <c r="H70" s="53" t="s">
        <v>975</v>
      </c>
      <c r="I70" s="53" t="s">
        <v>969</v>
      </c>
      <c r="J70" s="53" t="s">
        <v>114</v>
      </c>
      <c r="K70" s="53" t="s">
        <v>1010</v>
      </c>
      <c r="L70" s="53" t="s">
        <v>785</v>
      </c>
      <c r="M70" s="44"/>
      <c r="N70" s="53"/>
      <c r="O70" s="53"/>
      <c r="P70" s="44"/>
      <c r="Q70" s="53"/>
      <c r="R70" s="53"/>
      <c r="S70" s="49"/>
    </row>
    <row r="71" spans="1:19" x14ac:dyDescent="0.3">
      <c r="A71" s="49" t="s">
        <v>320</v>
      </c>
      <c r="B71" s="44" t="s">
        <v>321</v>
      </c>
      <c r="C71" s="53" t="s">
        <v>826</v>
      </c>
      <c r="D71" s="53" t="s">
        <v>983</v>
      </c>
      <c r="E71" s="44" t="s">
        <v>216</v>
      </c>
      <c r="F71" s="53" t="s">
        <v>959</v>
      </c>
      <c r="G71" s="53" t="s">
        <v>217</v>
      </c>
      <c r="H71" s="53" t="s">
        <v>974</v>
      </c>
      <c r="I71" s="53" t="s">
        <v>967</v>
      </c>
      <c r="J71" s="53">
        <v>1811</v>
      </c>
      <c r="K71" s="53" t="s">
        <v>1012</v>
      </c>
      <c r="L71" s="53" t="s">
        <v>788</v>
      </c>
      <c r="M71" s="44"/>
      <c r="N71" s="53"/>
      <c r="O71" s="53">
        <v>1815</v>
      </c>
      <c r="P71" s="44" t="s">
        <v>218</v>
      </c>
      <c r="Q71" s="53" t="s">
        <v>961</v>
      </c>
      <c r="R71" s="53" t="s">
        <v>785</v>
      </c>
      <c r="S71" s="49"/>
    </row>
    <row r="72" spans="1:19" x14ac:dyDescent="0.3">
      <c r="A72" s="49" t="s">
        <v>80</v>
      </c>
      <c r="B72" s="44" t="s">
        <v>81</v>
      </c>
      <c r="C72" s="53" t="s">
        <v>827</v>
      </c>
      <c r="D72" s="53" t="s">
        <v>983</v>
      </c>
      <c r="E72" s="44"/>
      <c r="F72" s="53" t="s">
        <v>961</v>
      </c>
      <c r="G72" s="53" t="s">
        <v>82</v>
      </c>
      <c r="H72" s="53" t="s">
        <v>974</v>
      </c>
      <c r="I72" s="53" t="s">
        <v>967</v>
      </c>
      <c r="J72" s="53" t="s">
        <v>83</v>
      </c>
      <c r="K72" s="53" t="s">
        <v>1010</v>
      </c>
      <c r="L72" s="53" t="s">
        <v>787</v>
      </c>
      <c r="M72" s="44" t="s">
        <v>84</v>
      </c>
      <c r="N72" s="53">
        <v>1811</v>
      </c>
      <c r="O72" s="53"/>
      <c r="P72" s="44"/>
      <c r="Q72" s="53"/>
      <c r="R72" s="53"/>
      <c r="S72" s="49"/>
    </row>
    <row r="73" spans="1:19" x14ac:dyDescent="0.3">
      <c r="A73" s="49" t="s">
        <v>85</v>
      </c>
      <c r="B73" s="44" t="s">
        <v>81</v>
      </c>
      <c r="C73" s="53" t="s">
        <v>827</v>
      </c>
      <c r="D73" s="53" t="s">
        <v>983</v>
      </c>
      <c r="E73" s="44" t="s">
        <v>32</v>
      </c>
      <c r="F73" s="53" t="s">
        <v>32</v>
      </c>
      <c r="G73" s="53" t="s">
        <v>86</v>
      </c>
      <c r="H73" s="53" t="s">
        <v>86</v>
      </c>
      <c r="I73" s="53" t="s">
        <v>967</v>
      </c>
      <c r="J73" s="53" t="s">
        <v>87</v>
      </c>
      <c r="K73" s="53" t="s">
        <v>1010</v>
      </c>
      <c r="L73" s="53" t="s">
        <v>15</v>
      </c>
      <c r="M73" s="44" t="s">
        <v>88</v>
      </c>
      <c r="N73" s="53">
        <v>1801</v>
      </c>
      <c r="O73" s="53"/>
      <c r="P73" s="44"/>
      <c r="Q73" s="53"/>
      <c r="R73" s="53"/>
      <c r="S73" s="49"/>
    </row>
    <row r="74" spans="1:19" x14ac:dyDescent="0.3">
      <c r="A74" s="49" t="s">
        <v>89</v>
      </c>
      <c r="B74" s="44" t="s">
        <v>81</v>
      </c>
      <c r="C74" s="53" t="s">
        <v>827</v>
      </c>
      <c r="D74" s="53" t="s">
        <v>983</v>
      </c>
      <c r="E74" s="44" t="s">
        <v>564</v>
      </c>
      <c r="F74" s="53" t="s">
        <v>959</v>
      </c>
      <c r="G74" s="53" t="s">
        <v>27</v>
      </c>
      <c r="H74" s="53" t="s">
        <v>973</v>
      </c>
      <c r="I74" s="53" t="s">
        <v>968</v>
      </c>
      <c r="J74" s="53" t="s">
        <v>90</v>
      </c>
      <c r="K74" s="53" t="s">
        <v>1010</v>
      </c>
      <c r="L74" s="53" t="s">
        <v>26</v>
      </c>
      <c r="M74" s="44"/>
      <c r="N74" s="53"/>
      <c r="O74" s="53">
        <v>1815</v>
      </c>
      <c r="P74" s="44" t="s">
        <v>28</v>
      </c>
      <c r="Q74" s="53" t="s">
        <v>534</v>
      </c>
      <c r="R74" s="53" t="s">
        <v>91</v>
      </c>
      <c r="S74" s="49"/>
    </row>
    <row r="75" spans="1:19" x14ac:dyDescent="0.3">
      <c r="A75" s="49" t="s">
        <v>678</v>
      </c>
      <c r="B75" s="44" t="s">
        <v>679</v>
      </c>
      <c r="C75" s="53" t="s">
        <v>829</v>
      </c>
      <c r="D75" s="53" t="s">
        <v>982</v>
      </c>
      <c r="E75" s="44" t="s">
        <v>240</v>
      </c>
      <c r="F75" s="53" t="s">
        <v>534</v>
      </c>
      <c r="G75" s="53" t="s">
        <v>113</v>
      </c>
      <c r="H75" s="53" t="s">
        <v>975</v>
      </c>
      <c r="I75" s="53" t="s">
        <v>969</v>
      </c>
      <c r="J75" s="53">
        <v>1812</v>
      </c>
      <c r="K75" s="53" t="s">
        <v>1012</v>
      </c>
      <c r="L75" s="53" t="s">
        <v>486</v>
      </c>
      <c r="M75" s="44" t="s">
        <v>21</v>
      </c>
      <c r="N75" s="53" t="s">
        <v>241</v>
      </c>
      <c r="O75" s="53"/>
      <c r="P75" s="44"/>
      <c r="Q75" s="53"/>
      <c r="R75" s="53"/>
      <c r="S75" s="49" t="s">
        <v>1039</v>
      </c>
    </row>
    <row r="76" spans="1:19" x14ac:dyDescent="0.3">
      <c r="A76" s="49" t="s">
        <v>326</v>
      </c>
      <c r="B76" s="44" t="s">
        <v>324</v>
      </c>
      <c r="C76" s="53" t="s">
        <v>830</v>
      </c>
      <c r="D76" s="53" t="s">
        <v>983</v>
      </c>
      <c r="E76" s="44" t="s">
        <v>136</v>
      </c>
      <c r="F76" s="53" t="s">
        <v>959</v>
      </c>
      <c r="G76" s="53" t="s">
        <v>11</v>
      </c>
      <c r="H76" s="53" t="s">
        <v>973</v>
      </c>
      <c r="I76" s="53" t="s">
        <v>968</v>
      </c>
      <c r="J76" s="53" t="s">
        <v>12</v>
      </c>
      <c r="K76" s="53" t="s">
        <v>1010</v>
      </c>
      <c r="L76" s="53" t="s">
        <v>26</v>
      </c>
      <c r="M76" s="44"/>
      <c r="N76" s="53"/>
      <c r="O76" s="53">
        <v>1815</v>
      </c>
      <c r="P76" s="44" t="s">
        <v>28</v>
      </c>
      <c r="Q76" s="53" t="s">
        <v>534</v>
      </c>
      <c r="R76" s="53" t="s">
        <v>11</v>
      </c>
      <c r="S76" s="49"/>
    </row>
    <row r="77" spans="1:19" x14ac:dyDescent="0.3">
      <c r="A77" s="49" t="s">
        <v>327</v>
      </c>
      <c r="B77" s="44" t="s">
        <v>324</v>
      </c>
      <c r="C77" s="53" t="s">
        <v>830</v>
      </c>
      <c r="D77" s="53" t="s">
        <v>983</v>
      </c>
      <c r="E77" s="44" t="s">
        <v>328</v>
      </c>
      <c r="F77" s="53" t="s">
        <v>959</v>
      </c>
      <c r="G77" s="53" t="s">
        <v>11</v>
      </c>
      <c r="H77" s="53" t="s">
        <v>973</v>
      </c>
      <c r="I77" s="53" t="s">
        <v>968</v>
      </c>
      <c r="J77" s="53" t="s">
        <v>12</v>
      </c>
      <c r="K77" s="53" t="s">
        <v>1010</v>
      </c>
      <c r="L77" s="53" t="s">
        <v>26</v>
      </c>
      <c r="M77" s="44"/>
      <c r="N77" s="53"/>
      <c r="O77" s="53">
        <v>1815</v>
      </c>
      <c r="P77" s="44" t="s">
        <v>28</v>
      </c>
      <c r="Q77" s="53" t="s">
        <v>534</v>
      </c>
      <c r="R77" s="53" t="s">
        <v>11</v>
      </c>
      <c r="S77" s="49"/>
    </row>
    <row r="78" spans="1:19" ht="31.2" x14ac:dyDescent="0.3">
      <c r="A78" s="49" t="s">
        <v>323</v>
      </c>
      <c r="B78" s="44" t="s">
        <v>324</v>
      </c>
      <c r="C78" s="53" t="s">
        <v>830</v>
      </c>
      <c r="D78" s="53" t="s">
        <v>983</v>
      </c>
      <c r="E78" s="44" t="s">
        <v>325</v>
      </c>
      <c r="F78" s="53" t="s">
        <v>959</v>
      </c>
      <c r="G78" s="53" t="s">
        <v>63</v>
      </c>
      <c r="H78" s="53" t="s">
        <v>63</v>
      </c>
      <c r="I78" s="53" t="s">
        <v>967</v>
      </c>
      <c r="J78" s="53" t="s">
        <v>283</v>
      </c>
      <c r="K78" s="53" t="s">
        <v>1010</v>
      </c>
      <c r="L78" s="53" t="s">
        <v>26</v>
      </c>
      <c r="M78" s="44"/>
      <c r="N78" s="53"/>
      <c r="O78" s="53">
        <v>1815</v>
      </c>
      <c r="P78" s="44" t="s">
        <v>32</v>
      </c>
      <c r="Q78" s="53" t="s">
        <v>534</v>
      </c>
      <c r="R78" s="53" t="s">
        <v>63</v>
      </c>
      <c r="S78" s="49"/>
    </row>
    <row r="79" spans="1:19" x14ac:dyDescent="0.3">
      <c r="A79" s="49" t="s">
        <v>332</v>
      </c>
      <c r="B79" s="44" t="s">
        <v>330</v>
      </c>
      <c r="C79" s="53" t="s">
        <v>806</v>
      </c>
      <c r="D79" s="53" t="s">
        <v>983</v>
      </c>
      <c r="E79" s="44" t="s">
        <v>333</v>
      </c>
      <c r="F79" s="53" t="s">
        <v>959</v>
      </c>
      <c r="G79" s="53" t="s">
        <v>11</v>
      </c>
      <c r="H79" s="53" t="s">
        <v>973</v>
      </c>
      <c r="I79" s="53" t="s">
        <v>968</v>
      </c>
      <c r="J79" s="53" t="s">
        <v>12</v>
      </c>
      <c r="K79" s="53" t="s">
        <v>1010</v>
      </c>
      <c r="L79" s="53" t="s">
        <v>15</v>
      </c>
      <c r="M79" s="44" t="s">
        <v>21</v>
      </c>
      <c r="N79" s="53">
        <v>1798</v>
      </c>
      <c r="O79" s="53"/>
      <c r="P79" s="44"/>
      <c r="Q79" s="53"/>
      <c r="R79" s="53"/>
      <c r="S79" s="49"/>
    </row>
    <row r="80" spans="1:19" x14ac:dyDescent="0.3">
      <c r="A80" s="49" t="s">
        <v>193</v>
      </c>
      <c r="B80" s="44" t="s">
        <v>330</v>
      </c>
      <c r="C80" s="53" t="s">
        <v>806</v>
      </c>
      <c r="D80" s="53" t="s">
        <v>983</v>
      </c>
      <c r="E80" s="44" t="s">
        <v>10</v>
      </c>
      <c r="F80" s="53" t="s">
        <v>959</v>
      </c>
      <c r="G80" s="53" t="s">
        <v>11</v>
      </c>
      <c r="H80" s="53" t="s">
        <v>973</v>
      </c>
      <c r="I80" s="53" t="s">
        <v>968</v>
      </c>
      <c r="J80" s="53" t="s">
        <v>12</v>
      </c>
      <c r="K80" s="53" t="s">
        <v>1010</v>
      </c>
      <c r="L80" s="53" t="s">
        <v>26</v>
      </c>
      <c r="M80" s="44"/>
      <c r="N80" s="53"/>
      <c r="O80" s="53">
        <v>1815</v>
      </c>
      <c r="P80" s="44" t="s">
        <v>28</v>
      </c>
      <c r="Q80" s="53" t="s">
        <v>534</v>
      </c>
      <c r="R80" s="53" t="s">
        <v>11</v>
      </c>
      <c r="S80" s="49"/>
    </row>
    <row r="81" spans="1:19" x14ac:dyDescent="0.3">
      <c r="A81" s="49" t="s">
        <v>102</v>
      </c>
      <c r="B81" s="44" t="s">
        <v>330</v>
      </c>
      <c r="C81" s="53" t="s">
        <v>806</v>
      </c>
      <c r="D81" s="53" t="s">
        <v>983</v>
      </c>
      <c r="E81" s="44" t="s">
        <v>44</v>
      </c>
      <c r="F81" s="53" t="s">
        <v>960</v>
      </c>
      <c r="G81" s="53" t="s">
        <v>45</v>
      </c>
      <c r="H81" s="53" t="s">
        <v>972</v>
      </c>
      <c r="I81" s="53" t="s">
        <v>967</v>
      </c>
      <c r="J81" s="53" t="s">
        <v>46</v>
      </c>
      <c r="K81" s="53" t="s">
        <v>1011</v>
      </c>
      <c r="L81" s="53" t="s">
        <v>785</v>
      </c>
      <c r="M81" s="44"/>
      <c r="N81" s="53"/>
      <c r="O81" s="53"/>
      <c r="P81" s="44"/>
      <c r="Q81" s="53"/>
      <c r="R81" s="53" t="s">
        <v>785</v>
      </c>
      <c r="S81" s="49"/>
    </row>
    <row r="82" spans="1:19" x14ac:dyDescent="0.3">
      <c r="A82" s="49" t="s">
        <v>335</v>
      </c>
      <c r="B82" s="44" t="s">
        <v>330</v>
      </c>
      <c r="C82" s="53" t="s">
        <v>806</v>
      </c>
      <c r="D82" s="53" t="s">
        <v>983</v>
      </c>
      <c r="E82" s="44" t="s">
        <v>195</v>
      </c>
      <c r="F82" s="53" t="s">
        <v>960</v>
      </c>
      <c r="G82" s="53" t="s">
        <v>196</v>
      </c>
      <c r="H82" s="53" t="s">
        <v>973</v>
      </c>
      <c r="I82" s="53" t="s">
        <v>968</v>
      </c>
      <c r="J82" s="53" t="s">
        <v>197</v>
      </c>
      <c r="K82" s="53" t="s">
        <v>1010</v>
      </c>
      <c r="L82" s="53" t="s">
        <v>15</v>
      </c>
      <c r="M82" s="44" t="s">
        <v>167</v>
      </c>
      <c r="N82" s="53">
        <v>1896</v>
      </c>
      <c r="O82" s="53"/>
      <c r="P82" s="44"/>
      <c r="Q82" s="53"/>
      <c r="R82" s="53"/>
      <c r="S82" s="49"/>
    </row>
    <row r="83" spans="1:19" x14ac:dyDescent="0.3">
      <c r="A83" s="49" t="s">
        <v>331</v>
      </c>
      <c r="B83" s="44" t="s">
        <v>330</v>
      </c>
      <c r="C83" s="53" t="s">
        <v>806</v>
      </c>
      <c r="D83" s="53" t="s">
        <v>983</v>
      </c>
      <c r="E83" s="44" t="s">
        <v>32</v>
      </c>
      <c r="F83" s="53" t="s">
        <v>32</v>
      </c>
      <c r="G83" s="53" t="s">
        <v>86</v>
      </c>
      <c r="H83" s="53" t="s">
        <v>86</v>
      </c>
      <c r="I83" s="53" t="s">
        <v>967</v>
      </c>
      <c r="J83" s="53" t="s">
        <v>130</v>
      </c>
      <c r="K83" s="53" t="s">
        <v>1010</v>
      </c>
      <c r="L83" s="53" t="s">
        <v>15</v>
      </c>
      <c r="M83" s="44" t="s">
        <v>21</v>
      </c>
      <c r="N83" s="53" t="s">
        <v>128</v>
      </c>
      <c r="O83" s="53"/>
      <c r="P83" s="44"/>
      <c r="Q83" s="53"/>
      <c r="R83" s="53"/>
      <c r="S83" s="49"/>
    </row>
    <row r="84" spans="1:19" x14ac:dyDescent="0.3">
      <c r="A84" s="49" t="s">
        <v>31</v>
      </c>
      <c r="B84" s="44" t="s">
        <v>330</v>
      </c>
      <c r="C84" s="53" t="s">
        <v>806</v>
      </c>
      <c r="D84" s="53" t="s">
        <v>983</v>
      </c>
      <c r="E84" s="44" t="s">
        <v>32</v>
      </c>
      <c r="F84" s="53" t="s">
        <v>32</v>
      </c>
      <c r="G84" s="53" t="s">
        <v>86</v>
      </c>
      <c r="H84" s="53" t="s">
        <v>86</v>
      </c>
      <c r="I84" s="53" t="s">
        <v>967</v>
      </c>
      <c r="J84" s="53" t="s">
        <v>87</v>
      </c>
      <c r="K84" s="53" t="s">
        <v>1010</v>
      </c>
      <c r="L84" s="53" t="s">
        <v>26</v>
      </c>
      <c r="M84" s="44"/>
      <c r="N84" s="53"/>
      <c r="O84" s="53">
        <v>1815</v>
      </c>
      <c r="P84" s="44" t="s">
        <v>32</v>
      </c>
      <c r="Q84" s="53" t="s">
        <v>534</v>
      </c>
      <c r="R84" s="53" t="s">
        <v>86</v>
      </c>
      <c r="S84" s="49"/>
    </row>
    <row r="85" spans="1:19" x14ac:dyDescent="0.3">
      <c r="A85" s="49" t="s">
        <v>36</v>
      </c>
      <c r="B85" s="44" t="s">
        <v>330</v>
      </c>
      <c r="C85" s="53" t="s">
        <v>806</v>
      </c>
      <c r="D85" s="53" t="s">
        <v>983</v>
      </c>
      <c r="E85" s="44" t="s">
        <v>32</v>
      </c>
      <c r="F85" s="53" t="s">
        <v>32</v>
      </c>
      <c r="G85" s="53" t="s">
        <v>86</v>
      </c>
      <c r="H85" s="53" t="s">
        <v>86</v>
      </c>
      <c r="I85" s="53" t="s">
        <v>967</v>
      </c>
      <c r="J85" s="53" t="s">
        <v>87</v>
      </c>
      <c r="K85" s="53" t="s">
        <v>1010</v>
      </c>
      <c r="L85" s="53" t="s">
        <v>26</v>
      </c>
      <c r="M85" s="44"/>
      <c r="N85" s="53"/>
      <c r="O85" s="53">
        <v>1815</v>
      </c>
      <c r="P85" s="44" t="s">
        <v>32</v>
      </c>
      <c r="Q85" s="53" t="s">
        <v>534</v>
      </c>
      <c r="R85" s="53" t="s">
        <v>86</v>
      </c>
      <c r="S85" s="49"/>
    </row>
    <row r="86" spans="1:19" x14ac:dyDescent="0.3">
      <c r="A86" s="49" t="s">
        <v>35</v>
      </c>
      <c r="B86" s="44" t="s">
        <v>330</v>
      </c>
      <c r="C86" s="53" t="s">
        <v>806</v>
      </c>
      <c r="D86" s="53" t="s">
        <v>983</v>
      </c>
      <c r="E86" s="44" t="s">
        <v>32</v>
      </c>
      <c r="F86" s="53" t="s">
        <v>32</v>
      </c>
      <c r="G86" s="53" t="s">
        <v>86</v>
      </c>
      <c r="H86" s="53" t="s">
        <v>86</v>
      </c>
      <c r="I86" s="53" t="s">
        <v>967</v>
      </c>
      <c r="J86" s="53" t="s">
        <v>87</v>
      </c>
      <c r="K86" s="53" t="s">
        <v>1010</v>
      </c>
      <c r="L86" s="53" t="s">
        <v>26</v>
      </c>
      <c r="M86" s="44"/>
      <c r="N86" s="53"/>
      <c r="O86" s="53">
        <v>1815</v>
      </c>
      <c r="P86" s="44" t="s">
        <v>32</v>
      </c>
      <c r="Q86" s="53" t="s">
        <v>534</v>
      </c>
      <c r="R86" s="53" t="s">
        <v>86</v>
      </c>
      <c r="S86" s="49"/>
    </row>
    <row r="87" spans="1:19" x14ac:dyDescent="0.3">
      <c r="A87" s="49" t="s">
        <v>37</v>
      </c>
      <c r="B87" s="44" t="s">
        <v>330</v>
      </c>
      <c r="C87" s="53" t="s">
        <v>806</v>
      </c>
      <c r="D87" s="53" t="s">
        <v>983</v>
      </c>
      <c r="E87" s="44" t="s">
        <v>32</v>
      </c>
      <c r="F87" s="53" t="s">
        <v>32</v>
      </c>
      <c r="G87" s="53" t="s">
        <v>86</v>
      </c>
      <c r="H87" s="53" t="s">
        <v>86</v>
      </c>
      <c r="I87" s="53" t="s">
        <v>967</v>
      </c>
      <c r="J87" s="53" t="s">
        <v>87</v>
      </c>
      <c r="K87" s="53" t="s">
        <v>1010</v>
      </c>
      <c r="L87" s="53" t="s">
        <v>26</v>
      </c>
      <c r="M87" s="44"/>
      <c r="N87" s="53"/>
      <c r="O87" s="53">
        <v>1815</v>
      </c>
      <c r="P87" s="44" t="s">
        <v>32</v>
      </c>
      <c r="Q87" s="53" t="s">
        <v>534</v>
      </c>
      <c r="R87" s="53" t="s">
        <v>86</v>
      </c>
      <c r="S87" s="49"/>
    </row>
    <row r="88" spans="1:19" x14ac:dyDescent="0.3">
      <c r="A88" s="49" t="s">
        <v>329</v>
      </c>
      <c r="B88" s="44" t="s">
        <v>330</v>
      </c>
      <c r="C88" s="53" t="s">
        <v>806</v>
      </c>
      <c r="D88" s="53" t="s">
        <v>983</v>
      </c>
      <c r="E88" s="44" t="s">
        <v>18</v>
      </c>
      <c r="F88" s="53" t="s">
        <v>959</v>
      </c>
      <c r="G88" s="53" t="s">
        <v>63</v>
      </c>
      <c r="H88" s="53" t="s">
        <v>63</v>
      </c>
      <c r="I88" s="53" t="s">
        <v>967</v>
      </c>
      <c r="J88" s="53" t="s">
        <v>283</v>
      </c>
      <c r="K88" s="53" t="s">
        <v>1010</v>
      </c>
      <c r="L88" s="53" t="s">
        <v>26</v>
      </c>
      <c r="M88" s="44"/>
      <c r="N88" s="53"/>
      <c r="O88" s="53">
        <v>1815</v>
      </c>
      <c r="P88" s="44" t="s">
        <v>32</v>
      </c>
      <c r="Q88" s="53" t="s">
        <v>534</v>
      </c>
      <c r="R88" s="53" t="s">
        <v>63</v>
      </c>
      <c r="S88" s="49"/>
    </row>
    <row r="89" spans="1:19" x14ac:dyDescent="0.3">
      <c r="A89" s="49" t="s">
        <v>329</v>
      </c>
      <c r="B89" s="44" t="s">
        <v>330</v>
      </c>
      <c r="C89" s="53" t="s">
        <v>806</v>
      </c>
      <c r="D89" s="53" t="s">
        <v>983</v>
      </c>
      <c r="E89" s="44" t="s">
        <v>336</v>
      </c>
      <c r="F89" s="53" t="s">
        <v>959</v>
      </c>
      <c r="G89" s="53" t="s">
        <v>27</v>
      </c>
      <c r="H89" s="53" t="s">
        <v>973</v>
      </c>
      <c r="I89" s="53" t="s">
        <v>968</v>
      </c>
      <c r="J89" s="53" t="s">
        <v>337</v>
      </c>
      <c r="K89" s="53" t="s">
        <v>1010</v>
      </c>
      <c r="L89" s="53" t="s">
        <v>15</v>
      </c>
      <c r="M89" s="44" t="s">
        <v>21</v>
      </c>
      <c r="N89" s="53" t="s">
        <v>295</v>
      </c>
      <c r="O89" s="53"/>
      <c r="P89" s="44"/>
      <c r="Q89" s="53"/>
      <c r="R89" s="53"/>
      <c r="S89" s="49"/>
    </row>
    <row r="90" spans="1:19" x14ac:dyDescent="0.3">
      <c r="A90" s="49" t="s">
        <v>345</v>
      </c>
      <c r="B90" s="44" t="s">
        <v>340</v>
      </c>
      <c r="C90" s="53" t="s">
        <v>831</v>
      </c>
      <c r="D90" s="53" t="s">
        <v>983</v>
      </c>
      <c r="E90" s="44" t="s">
        <v>346</v>
      </c>
      <c r="F90" s="53" t="s">
        <v>959</v>
      </c>
      <c r="G90" s="53" t="s">
        <v>11</v>
      </c>
      <c r="H90" s="53" t="s">
        <v>973</v>
      </c>
      <c r="I90" s="53" t="s">
        <v>968</v>
      </c>
      <c r="J90" s="53" t="s">
        <v>12</v>
      </c>
      <c r="K90" s="53" t="s">
        <v>1010</v>
      </c>
      <c r="L90" s="53" t="s">
        <v>26</v>
      </c>
      <c r="M90" s="44"/>
      <c r="N90" s="53"/>
      <c r="O90" s="53">
        <v>1815</v>
      </c>
      <c r="P90" s="44" t="s">
        <v>28</v>
      </c>
      <c r="Q90" s="53" t="s">
        <v>534</v>
      </c>
      <c r="R90" s="53" t="s">
        <v>11</v>
      </c>
      <c r="S90" s="49"/>
    </row>
    <row r="91" spans="1:19" x14ac:dyDescent="0.3">
      <c r="A91" s="49" t="s">
        <v>343</v>
      </c>
      <c r="B91" s="44" t="s">
        <v>340</v>
      </c>
      <c r="C91" s="53" t="s">
        <v>831</v>
      </c>
      <c r="D91" s="53" t="s">
        <v>983</v>
      </c>
      <c r="E91" s="44" t="s">
        <v>344</v>
      </c>
      <c r="F91" s="53" t="s">
        <v>959</v>
      </c>
      <c r="G91" s="53" t="s">
        <v>11</v>
      </c>
      <c r="H91" s="53" t="s">
        <v>973</v>
      </c>
      <c r="I91" s="53" t="s">
        <v>968</v>
      </c>
      <c r="J91" s="53" t="s">
        <v>12</v>
      </c>
      <c r="K91" s="53" t="s">
        <v>1010</v>
      </c>
      <c r="L91" s="53" t="s">
        <v>15</v>
      </c>
      <c r="M91" s="44" t="s">
        <v>21</v>
      </c>
      <c r="N91" s="53" t="s">
        <v>128</v>
      </c>
      <c r="O91" s="53"/>
      <c r="P91" s="44"/>
      <c r="Q91" s="53"/>
      <c r="R91" s="53"/>
      <c r="S91" s="49"/>
    </row>
    <row r="92" spans="1:19" x14ac:dyDescent="0.3">
      <c r="A92" s="49" t="s">
        <v>347</v>
      </c>
      <c r="B92" s="44" t="s">
        <v>340</v>
      </c>
      <c r="C92" s="53" t="s">
        <v>831</v>
      </c>
      <c r="D92" s="53" t="s">
        <v>983</v>
      </c>
      <c r="E92" s="44" t="s">
        <v>18</v>
      </c>
      <c r="F92" s="53" t="s">
        <v>959</v>
      </c>
      <c r="G92" s="53" t="s">
        <v>147</v>
      </c>
      <c r="H92" s="53" t="s">
        <v>973</v>
      </c>
      <c r="I92" s="53" t="s">
        <v>968</v>
      </c>
      <c r="J92" s="53" t="s">
        <v>148</v>
      </c>
      <c r="K92" s="53" t="s">
        <v>1010</v>
      </c>
      <c r="L92" s="53" t="s">
        <v>26</v>
      </c>
      <c r="M92" s="44"/>
      <c r="N92" s="53"/>
      <c r="O92" s="53">
        <v>1815</v>
      </c>
      <c r="P92" s="44"/>
      <c r="Q92" s="53"/>
      <c r="R92" s="53" t="s">
        <v>147</v>
      </c>
      <c r="S92" s="49"/>
    </row>
    <row r="93" spans="1:19" x14ac:dyDescent="0.3">
      <c r="A93" s="49" t="s">
        <v>348</v>
      </c>
      <c r="B93" s="44" t="s">
        <v>340</v>
      </c>
      <c r="C93" s="53" t="s">
        <v>831</v>
      </c>
      <c r="D93" s="53" t="s">
        <v>983</v>
      </c>
      <c r="E93" s="44" t="s">
        <v>32</v>
      </c>
      <c r="F93" s="53" t="s">
        <v>32</v>
      </c>
      <c r="G93" s="53" t="s">
        <v>86</v>
      </c>
      <c r="H93" s="53" t="s">
        <v>86</v>
      </c>
      <c r="I93" s="53" t="s">
        <v>967</v>
      </c>
      <c r="J93" s="53" t="s">
        <v>87</v>
      </c>
      <c r="K93" s="53" t="s">
        <v>1010</v>
      </c>
      <c r="L93" s="53" t="s">
        <v>15</v>
      </c>
      <c r="M93" s="44" t="s">
        <v>132</v>
      </c>
      <c r="N93" s="53" t="s">
        <v>349</v>
      </c>
      <c r="O93" s="53"/>
      <c r="P93" s="44"/>
      <c r="Q93" s="53"/>
      <c r="R93" s="53"/>
      <c r="S93" s="49"/>
    </row>
    <row r="94" spans="1:19" x14ac:dyDescent="0.3">
      <c r="A94" s="49" t="s">
        <v>350</v>
      </c>
      <c r="B94" s="44" t="s">
        <v>340</v>
      </c>
      <c r="C94" s="53" t="s">
        <v>831</v>
      </c>
      <c r="D94" s="53" t="s">
        <v>983</v>
      </c>
      <c r="E94" s="44" t="s">
        <v>32</v>
      </c>
      <c r="F94" s="53" t="s">
        <v>32</v>
      </c>
      <c r="G94" s="53" t="s">
        <v>86</v>
      </c>
      <c r="H94" s="53" t="s">
        <v>86</v>
      </c>
      <c r="I94" s="53" t="s">
        <v>967</v>
      </c>
      <c r="J94" s="53" t="s">
        <v>87</v>
      </c>
      <c r="K94" s="53" t="s">
        <v>1010</v>
      </c>
      <c r="L94" s="53" t="s">
        <v>15</v>
      </c>
      <c r="M94" s="44" t="s">
        <v>125</v>
      </c>
      <c r="N94" s="53">
        <v>1801</v>
      </c>
      <c r="O94" s="53"/>
      <c r="P94" s="44"/>
      <c r="Q94" s="53"/>
      <c r="R94" s="53"/>
      <c r="S94" s="49"/>
    </row>
    <row r="95" spans="1:19" x14ac:dyDescent="0.3">
      <c r="A95" s="49" t="s">
        <v>339</v>
      </c>
      <c r="B95" s="44" t="s">
        <v>340</v>
      </c>
      <c r="C95" s="53" t="s">
        <v>831</v>
      </c>
      <c r="D95" s="53" t="s">
        <v>983</v>
      </c>
      <c r="E95" s="44" t="s">
        <v>146</v>
      </c>
      <c r="F95" s="53" t="s">
        <v>959</v>
      </c>
      <c r="G95" s="53" t="s">
        <v>341</v>
      </c>
      <c r="H95" s="53" t="s">
        <v>63</v>
      </c>
      <c r="I95" s="53" t="s">
        <v>967</v>
      </c>
      <c r="J95" s="53" t="s">
        <v>283</v>
      </c>
      <c r="K95" s="53" t="s">
        <v>1010</v>
      </c>
      <c r="L95" s="53" t="s">
        <v>26</v>
      </c>
      <c r="M95" s="44"/>
      <c r="N95" s="53"/>
      <c r="O95" s="53">
        <v>1815</v>
      </c>
      <c r="P95" s="44" t="s">
        <v>32</v>
      </c>
      <c r="Q95" s="53" t="s">
        <v>534</v>
      </c>
      <c r="R95" s="53" t="s">
        <v>63</v>
      </c>
      <c r="S95" s="49"/>
    </row>
    <row r="96" spans="1:19" x14ac:dyDescent="0.3">
      <c r="A96" s="49" t="s">
        <v>342</v>
      </c>
      <c r="B96" s="44" t="s">
        <v>340</v>
      </c>
      <c r="C96" s="53" t="s">
        <v>831</v>
      </c>
      <c r="D96" s="53" t="s">
        <v>983</v>
      </c>
      <c r="E96" s="44" t="s">
        <v>146</v>
      </c>
      <c r="F96" s="53" t="s">
        <v>959</v>
      </c>
      <c r="G96" s="53" t="s">
        <v>341</v>
      </c>
      <c r="H96" s="53" t="s">
        <v>63</v>
      </c>
      <c r="I96" s="53" t="s">
        <v>967</v>
      </c>
      <c r="J96" s="53" t="s">
        <v>283</v>
      </c>
      <c r="K96" s="53" t="s">
        <v>1010</v>
      </c>
      <c r="L96" s="53" t="s">
        <v>26</v>
      </c>
      <c r="M96" s="44"/>
      <c r="N96" s="53"/>
      <c r="O96" s="53">
        <v>1815</v>
      </c>
      <c r="P96" s="44" t="s">
        <v>32</v>
      </c>
      <c r="Q96" s="53" t="s">
        <v>534</v>
      </c>
      <c r="R96" s="53" t="s">
        <v>63</v>
      </c>
      <c r="S96" s="49"/>
    </row>
    <row r="97" spans="1:19" x14ac:dyDescent="0.3">
      <c r="A97" s="49" t="s">
        <v>356</v>
      </c>
      <c r="B97" s="44" t="s">
        <v>357</v>
      </c>
      <c r="C97" s="53" t="s">
        <v>834</v>
      </c>
      <c r="D97" s="53" t="s">
        <v>982</v>
      </c>
      <c r="E97" s="44" t="s">
        <v>354</v>
      </c>
      <c r="F97" s="53" t="s">
        <v>959</v>
      </c>
      <c r="G97" s="53" t="s">
        <v>358</v>
      </c>
      <c r="H97" s="53" t="s">
        <v>974</v>
      </c>
      <c r="I97" s="53" t="s">
        <v>967</v>
      </c>
      <c r="J97" s="53">
        <v>1811</v>
      </c>
      <c r="K97" s="53" t="s">
        <v>1012</v>
      </c>
      <c r="L97" s="53" t="s">
        <v>788</v>
      </c>
      <c r="M97" s="44"/>
      <c r="N97" s="53"/>
      <c r="O97" s="53">
        <v>1815</v>
      </c>
      <c r="P97" s="44" t="s">
        <v>218</v>
      </c>
      <c r="Q97" s="53" t="s">
        <v>961</v>
      </c>
      <c r="R97" s="53" t="s">
        <v>785</v>
      </c>
      <c r="S97" s="49"/>
    </row>
    <row r="98" spans="1:19" x14ac:dyDescent="0.3">
      <c r="A98" s="49" t="s">
        <v>786</v>
      </c>
      <c r="B98" s="44" t="s">
        <v>357</v>
      </c>
      <c r="C98" s="53" t="s">
        <v>834</v>
      </c>
      <c r="D98" s="53" t="s">
        <v>982</v>
      </c>
      <c r="E98" s="44" t="s">
        <v>359</v>
      </c>
      <c r="F98" s="53" t="s">
        <v>959</v>
      </c>
      <c r="G98" s="53" t="s">
        <v>213</v>
      </c>
      <c r="H98" s="53" t="s">
        <v>972</v>
      </c>
      <c r="I98" s="53" t="s">
        <v>967</v>
      </c>
      <c r="J98" s="53">
        <v>1811</v>
      </c>
      <c r="K98" s="53" t="s">
        <v>1012</v>
      </c>
      <c r="L98" s="53" t="s">
        <v>787</v>
      </c>
      <c r="M98" s="44" t="s">
        <v>21</v>
      </c>
      <c r="N98" s="53">
        <v>1813</v>
      </c>
      <c r="O98" s="53"/>
      <c r="P98" s="44"/>
      <c r="Q98" s="53"/>
      <c r="R98" s="53"/>
      <c r="S98" s="49"/>
    </row>
    <row r="99" spans="1:19" ht="31.2" x14ac:dyDescent="0.3">
      <c r="A99" s="49" t="s">
        <v>360</v>
      </c>
      <c r="B99" s="44" t="s">
        <v>357</v>
      </c>
      <c r="C99" s="53" t="s">
        <v>834</v>
      </c>
      <c r="D99" s="53" t="s">
        <v>982</v>
      </c>
      <c r="E99" s="44" t="s">
        <v>996</v>
      </c>
      <c r="F99" s="53" t="s">
        <v>959</v>
      </c>
      <c r="G99" s="53" t="s">
        <v>45</v>
      </c>
      <c r="H99" s="53" t="s">
        <v>972</v>
      </c>
      <c r="I99" s="53" t="s">
        <v>967</v>
      </c>
      <c r="J99" s="53">
        <v>1811</v>
      </c>
      <c r="K99" s="53" t="s">
        <v>1012</v>
      </c>
      <c r="L99" s="53" t="s">
        <v>15</v>
      </c>
      <c r="M99" s="44" t="s">
        <v>361</v>
      </c>
      <c r="N99" s="53">
        <v>1872</v>
      </c>
      <c r="O99" s="53"/>
      <c r="P99" s="44"/>
      <c r="Q99" s="53"/>
      <c r="R99" s="53"/>
      <c r="S99" s="49" t="s">
        <v>997</v>
      </c>
    </row>
    <row r="100" spans="1:19" x14ac:dyDescent="0.3">
      <c r="A100" s="49" t="s">
        <v>362</v>
      </c>
      <c r="B100" s="44" t="s">
        <v>363</v>
      </c>
      <c r="C100" s="53" t="s">
        <v>835</v>
      </c>
      <c r="D100" s="53" t="s">
        <v>984</v>
      </c>
      <c r="E100" s="44" t="s">
        <v>364</v>
      </c>
      <c r="F100" s="53" t="s">
        <v>959</v>
      </c>
      <c r="G100" s="53" t="s">
        <v>217</v>
      </c>
      <c r="H100" s="53" t="s">
        <v>974</v>
      </c>
      <c r="I100" s="53" t="s">
        <v>967</v>
      </c>
      <c r="J100" s="53">
        <v>1811</v>
      </c>
      <c r="K100" s="53" t="s">
        <v>1012</v>
      </c>
      <c r="L100" s="53" t="s">
        <v>788</v>
      </c>
      <c r="M100" s="44"/>
      <c r="N100" s="53"/>
      <c r="O100" s="53">
        <v>1815</v>
      </c>
      <c r="P100" s="44" t="s">
        <v>218</v>
      </c>
      <c r="Q100" s="53" t="s">
        <v>961</v>
      </c>
      <c r="R100" s="53" t="s">
        <v>785</v>
      </c>
      <c r="S100" s="49"/>
    </row>
    <row r="101" spans="1:19" x14ac:dyDescent="0.3">
      <c r="A101" s="49" t="s">
        <v>595</v>
      </c>
      <c r="B101" s="44" t="s">
        <v>596</v>
      </c>
      <c r="C101" s="53" t="s">
        <v>836</v>
      </c>
      <c r="D101" s="53" t="s">
        <v>983</v>
      </c>
      <c r="E101" s="44" t="s">
        <v>32</v>
      </c>
      <c r="F101" s="53" t="s">
        <v>32</v>
      </c>
      <c r="G101" s="53" t="s">
        <v>86</v>
      </c>
      <c r="H101" s="53" t="s">
        <v>86</v>
      </c>
      <c r="I101" s="53" t="s">
        <v>967</v>
      </c>
      <c r="J101" s="53" t="s">
        <v>87</v>
      </c>
      <c r="K101" s="53" t="s">
        <v>1010</v>
      </c>
      <c r="L101" s="53" t="s">
        <v>26</v>
      </c>
      <c r="M101" s="44"/>
      <c r="N101" s="53"/>
      <c r="O101" s="53">
        <v>1815</v>
      </c>
      <c r="P101" s="44" t="s">
        <v>32</v>
      </c>
      <c r="Q101" s="53" t="s">
        <v>534</v>
      </c>
      <c r="R101" s="53" t="s">
        <v>86</v>
      </c>
      <c r="S101" s="49"/>
    </row>
    <row r="102" spans="1:19" x14ac:dyDescent="0.3">
      <c r="A102" s="49" t="s">
        <v>365</v>
      </c>
      <c r="B102" s="44" t="s">
        <v>366</v>
      </c>
      <c r="C102" s="53" t="s">
        <v>837</v>
      </c>
      <c r="D102" s="53" t="s">
        <v>986</v>
      </c>
      <c r="E102" s="44" t="s">
        <v>346</v>
      </c>
      <c r="F102" s="53" t="s">
        <v>959</v>
      </c>
      <c r="G102" s="53" t="s">
        <v>11</v>
      </c>
      <c r="H102" s="53" t="s">
        <v>973</v>
      </c>
      <c r="I102" s="53" t="s">
        <v>968</v>
      </c>
      <c r="J102" s="53" t="s">
        <v>12</v>
      </c>
      <c r="K102" s="53" t="s">
        <v>1010</v>
      </c>
      <c r="L102" s="53" t="s">
        <v>26</v>
      </c>
      <c r="M102" s="44"/>
      <c r="N102" s="53"/>
      <c r="O102" s="53">
        <v>1815</v>
      </c>
      <c r="P102" s="44" t="s">
        <v>28</v>
      </c>
      <c r="Q102" s="53" t="s">
        <v>534</v>
      </c>
      <c r="R102" s="53" t="s">
        <v>11</v>
      </c>
      <c r="S102" s="49"/>
    </row>
    <row r="103" spans="1:19" x14ac:dyDescent="0.3">
      <c r="A103" s="49" t="s">
        <v>372</v>
      </c>
      <c r="B103" s="44" t="s">
        <v>367</v>
      </c>
      <c r="C103" s="53" t="s">
        <v>839</v>
      </c>
      <c r="D103" s="53" t="s">
        <v>978</v>
      </c>
      <c r="E103" s="44" t="s">
        <v>354</v>
      </c>
      <c r="F103" s="53" t="s">
        <v>959</v>
      </c>
      <c r="G103" s="53" t="s">
        <v>213</v>
      </c>
      <c r="H103" s="53" t="s">
        <v>972</v>
      </c>
      <c r="I103" s="53" t="s">
        <v>967</v>
      </c>
      <c r="J103" s="53">
        <v>1811</v>
      </c>
      <c r="K103" s="53" t="s">
        <v>1012</v>
      </c>
      <c r="L103" s="53" t="s">
        <v>15</v>
      </c>
      <c r="M103" s="44" t="s">
        <v>21</v>
      </c>
      <c r="N103" s="53">
        <v>1813</v>
      </c>
      <c r="O103" s="53"/>
      <c r="P103" s="44"/>
      <c r="Q103" s="53"/>
      <c r="R103" s="53"/>
      <c r="S103" s="49"/>
    </row>
    <row r="104" spans="1:19" ht="31.2" x14ac:dyDescent="0.3">
      <c r="A104" s="49" t="s">
        <v>378</v>
      </c>
      <c r="B104" s="44" t="s">
        <v>379</v>
      </c>
      <c r="C104" s="53" t="s">
        <v>842</v>
      </c>
      <c r="D104" s="53" t="s">
        <v>983</v>
      </c>
      <c r="E104" s="44" t="s">
        <v>306</v>
      </c>
      <c r="F104" s="53" t="s">
        <v>960</v>
      </c>
      <c r="G104" s="53" t="s">
        <v>231</v>
      </c>
      <c r="H104" s="53" t="s">
        <v>975</v>
      </c>
      <c r="I104" s="53" t="s">
        <v>969</v>
      </c>
      <c r="J104" s="53" t="s">
        <v>232</v>
      </c>
      <c r="K104" s="53" t="s">
        <v>1010</v>
      </c>
      <c r="L104" s="53" t="s">
        <v>26</v>
      </c>
      <c r="M104" s="44"/>
      <c r="N104" s="53"/>
      <c r="O104" s="53">
        <v>1815</v>
      </c>
      <c r="P104" s="44" t="s">
        <v>306</v>
      </c>
      <c r="Q104" s="53" t="s">
        <v>960</v>
      </c>
      <c r="R104" s="53" t="s">
        <v>231</v>
      </c>
      <c r="S104" s="49"/>
    </row>
    <row r="105" spans="1:19" x14ac:dyDescent="0.3">
      <c r="A105" s="49" t="s">
        <v>60</v>
      </c>
      <c r="B105" s="44" t="s">
        <v>61</v>
      </c>
      <c r="C105" s="53" t="s">
        <v>843</v>
      </c>
      <c r="D105" s="53" t="s">
        <v>983</v>
      </c>
      <c r="E105" s="44" t="s">
        <v>62</v>
      </c>
      <c r="F105" s="53" t="s">
        <v>256</v>
      </c>
      <c r="G105" s="53" t="s">
        <v>63</v>
      </c>
      <c r="H105" s="53" t="s">
        <v>63</v>
      </c>
      <c r="I105" s="53" t="s">
        <v>967</v>
      </c>
      <c r="J105" s="53" t="s">
        <v>283</v>
      </c>
      <c r="K105" s="53" t="s">
        <v>1010</v>
      </c>
      <c r="L105" s="53" t="s">
        <v>26</v>
      </c>
      <c r="M105" s="44"/>
      <c r="N105" s="53"/>
      <c r="O105" s="53">
        <v>1815</v>
      </c>
      <c r="P105" s="44" t="s">
        <v>32</v>
      </c>
      <c r="Q105" s="53" t="s">
        <v>534</v>
      </c>
      <c r="R105" s="53" t="s">
        <v>63</v>
      </c>
      <c r="S105" s="49"/>
    </row>
    <row r="106" spans="1:19" x14ac:dyDescent="0.3">
      <c r="A106" s="49" t="s">
        <v>67</v>
      </c>
      <c r="B106" s="44" t="s">
        <v>61</v>
      </c>
      <c r="C106" s="53" t="s">
        <v>843</v>
      </c>
      <c r="D106" s="53" t="s">
        <v>983</v>
      </c>
      <c r="E106" s="44" t="s">
        <v>44</v>
      </c>
      <c r="F106" s="53" t="s">
        <v>960</v>
      </c>
      <c r="G106" s="53" t="s">
        <v>45</v>
      </c>
      <c r="H106" s="53" t="s">
        <v>972</v>
      </c>
      <c r="I106" s="53" t="s">
        <v>967</v>
      </c>
      <c r="J106" s="53" t="s">
        <v>46</v>
      </c>
      <c r="K106" s="53" t="s">
        <v>1011</v>
      </c>
      <c r="L106" s="53" t="s">
        <v>26</v>
      </c>
      <c r="M106" s="44"/>
      <c r="N106" s="53"/>
      <c r="O106" s="53">
        <v>1815</v>
      </c>
      <c r="P106" s="44" t="s">
        <v>44</v>
      </c>
      <c r="Q106" s="53" t="s">
        <v>960</v>
      </c>
      <c r="R106" s="53" t="s">
        <v>45</v>
      </c>
      <c r="S106" s="49"/>
    </row>
    <row r="107" spans="1:19" x14ac:dyDescent="0.3">
      <c r="A107" s="49" t="s">
        <v>64</v>
      </c>
      <c r="B107" s="44" t="s">
        <v>61</v>
      </c>
      <c r="C107" s="53" t="s">
        <v>843</v>
      </c>
      <c r="D107" s="53" t="s">
        <v>983</v>
      </c>
      <c r="E107" s="44"/>
      <c r="F107" s="53" t="s">
        <v>961</v>
      </c>
      <c r="G107" s="53" t="s">
        <v>63</v>
      </c>
      <c r="H107" s="53" t="s">
        <v>63</v>
      </c>
      <c r="I107" s="53" t="s">
        <v>967</v>
      </c>
      <c r="J107" s="53" t="s">
        <v>283</v>
      </c>
      <c r="K107" s="53" t="s">
        <v>1010</v>
      </c>
      <c r="L107" s="53" t="s">
        <v>26</v>
      </c>
      <c r="M107" s="44"/>
      <c r="N107" s="53"/>
      <c r="O107" s="53">
        <v>1815</v>
      </c>
      <c r="P107" s="44" t="s">
        <v>32</v>
      </c>
      <c r="Q107" s="53" t="s">
        <v>534</v>
      </c>
      <c r="R107" s="53" t="s">
        <v>63</v>
      </c>
      <c r="S107" s="49"/>
    </row>
    <row r="108" spans="1:19" x14ac:dyDescent="0.3">
      <c r="A108" s="49" t="s">
        <v>65</v>
      </c>
      <c r="B108" s="44" t="s">
        <v>61</v>
      </c>
      <c r="C108" s="53" t="s">
        <v>843</v>
      </c>
      <c r="D108" s="53" t="s">
        <v>983</v>
      </c>
      <c r="E108" s="44"/>
      <c r="F108" s="53" t="s">
        <v>961</v>
      </c>
      <c r="G108" s="53" t="s">
        <v>63</v>
      </c>
      <c r="H108" s="53" t="s">
        <v>63</v>
      </c>
      <c r="I108" s="53" t="s">
        <v>967</v>
      </c>
      <c r="J108" s="53" t="s">
        <v>283</v>
      </c>
      <c r="K108" s="53" t="s">
        <v>1010</v>
      </c>
      <c r="L108" s="53" t="s">
        <v>26</v>
      </c>
      <c r="M108" s="44"/>
      <c r="N108" s="53"/>
      <c r="O108" s="53">
        <v>1815</v>
      </c>
      <c r="P108" s="44" t="s">
        <v>32</v>
      </c>
      <c r="Q108" s="53" t="s">
        <v>534</v>
      </c>
      <c r="R108" s="53" t="s">
        <v>63</v>
      </c>
      <c r="S108" s="49"/>
    </row>
    <row r="109" spans="1:19" x14ac:dyDescent="0.3">
      <c r="A109" s="49" t="s">
        <v>66</v>
      </c>
      <c r="B109" s="44" t="s">
        <v>61</v>
      </c>
      <c r="C109" s="53" t="s">
        <v>843</v>
      </c>
      <c r="D109" s="53" t="s">
        <v>983</v>
      </c>
      <c r="E109" s="44"/>
      <c r="F109" s="53" t="s">
        <v>961</v>
      </c>
      <c r="G109" s="53" t="s">
        <v>63</v>
      </c>
      <c r="H109" s="53" t="s">
        <v>63</v>
      </c>
      <c r="I109" s="53" t="s">
        <v>967</v>
      </c>
      <c r="J109" s="53" t="s">
        <v>283</v>
      </c>
      <c r="K109" s="53" t="s">
        <v>1010</v>
      </c>
      <c r="L109" s="53" t="s">
        <v>26</v>
      </c>
      <c r="M109" s="44"/>
      <c r="N109" s="53"/>
      <c r="O109" s="53">
        <v>1815</v>
      </c>
      <c r="P109" s="44" t="s">
        <v>32</v>
      </c>
      <c r="Q109" s="53" t="s">
        <v>534</v>
      </c>
      <c r="R109" s="53" t="s">
        <v>63</v>
      </c>
      <c r="S109" s="49"/>
    </row>
    <row r="110" spans="1:19" x14ac:dyDescent="0.3">
      <c r="A110" s="49" t="s">
        <v>380</v>
      </c>
      <c r="B110" s="44" t="s">
        <v>381</v>
      </c>
      <c r="C110" s="53" t="s">
        <v>844</v>
      </c>
      <c r="D110" s="53" t="s">
        <v>985</v>
      </c>
      <c r="E110" s="44" t="s">
        <v>382</v>
      </c>
      <c r="F110" s="53" t="s">
        <v>959</v>
      </c>
      <c r="G110" s="53" t="s">
        <v>45</v>
      </c>
      <c r="H110" s="53" t="s">
        <v>972</v>
      </c>
      <c r="I110" s="53" t="s">
        <v>967</v>
      </c>
      <c r="J110" s="53">
        <v>1811</v>
      </c>
      <c r="K110" s="53" t="s">
        <v>1012</v>
      </c>
      <c r="L110" s="53" t="s">
        <v>15</v>
      </c>
      <c r="M110" s="44" t="s">
        <v>21</v>
      </c>
      <c r="N110" s="53" t="s">
        <v>383</v>
      </c>
      <c r="O110" s="53"/>
      <c r="P110" s="44"/>
      <c r="Q110" s="53"/>
      <c r="R110" s="53"/>
      <c r="S110" s="49"/>
    </row>
    <row r="111" spans="1:19" x14ac:dyDescent="0.3">
      <c r="A111" s="49" t="s">
        <v>394</v>
      </c>
      <c r="B111" s="44" t="s">
        <v>390</v>
      </c>
      <c r="C111" s="53" t="s">
        <v>845</v>
      </c>
      <c r="D111" s="53" t="s">
        <v>984</v>
      </c>
      <c r="E111" s="44" t="s">
        <v>44</v>
      </c>
      <c r="F111" s="53" t="s">
        <v>960</v>
      </c>
      <c r="G111" s="53" t="s">
        <v>45</v>
      </c>
      <c r="H111" s="53" t="s">
        <v>972</v>
      </c>
      <c r="I111" s="53" t="s">
        <v>967</v>
      </c>
      <c r="J111" s="53" t="s">
        <v>46</v>
      </c>
      <c r="K111" s="53" t="s">
        <v>1011</v>
      </c>
      <c r="L111" s="53" t="s">
        <v>26</v>
      </c>
      <c r="M111" s="44"/>
      <c r="N111" s="53"/>
      <c r="O111" s="53">
        <v>1815</v>
      </c>
      <c r="P111" s="44" t="s">
        <v>44</v>
      </c>
      <c r="Q111" s="53" t="s">
        <v>960</v>
      </c>
      <c r="R111" s="53" t="s">
        <v>45</v>
      </c>
      <c r="S111" s="49"/>
    </row>
    <row r="112" spans="1:19" x14ac:dyDescent="0.3">
      <c r="A112" s="49" t="s">
        <v>395</v>
      </c>
      <c r="B112" s="44" t="s">
        <v>390</v>
      </c>
      <c r="C112" s="53" t="s">
        <v>845</v>
      </c>
      <c r="D112" s="53" t="s">
        <v>984</v>
      </c>
      <c r="E112" s="44" t="s">
        <v>44</v>
      </c>
      <c r="F112" s="53" t="s">
        <v>960</v>
      </c>
      <c r="G112" s="53" t="s">
        <v>45</v>
      </c>
      <c r="H112" s="53" t="s">
        <v>972</v>
      </c>
      <c r="I112" s="53" t="s">
        <v>967</v>
      </c>
      <c r="J112" s="53" t="s">
        <v>46</v>
      </c>
      <c r="K112" s="53" t="s">
        <v>1011</v>
      </c>
      <c r="L112" s="53" t="s">
        <v>26</v>
      </c>
      <c r="M112" s="44"/>
      <c r="N112" s="53"/>
      <c r="O112" s="53">
        <v>1815</v>
      </c>
      <c r="P112" s="44" t="s">
        <v>44</v>
      </c>
      <c r="Q112" s="53" t="s">
        <v>960</v>
      </c>
      <c r="R112" s="53" t="s">
        <v>45</v>
      </c>
      <c r="S112" s="49"/>
    </row>
    <row r="113" spans="1:19" x14ac:dyDescent="0.3">
      <c r="A113" s="49" t="s">
        <v>389</v>
      </c>
      <c r="B113" s="44" t="s">
        <v>390</v>
      </c>
      <c r="C113" s="53" t="s">
        <v>845</v>
      </c>
      <c r="D113" s="53" t="s">
        <v>984</v>
      </c>
      <c r="E113" s="44" t="s">
        <v>391</v>
      </c>
      <c r="F113" s="53" t="s">
        <v>963</v>
      </c>
      <c r="G113" s="53" t="s">
        <v>27</v>
      </c>
      <c r="H113" s="53" t="s">
        <v>973</v>
      </c>
      <c r="I113" s="53" t="s">
        <v>968</v>
      </c>
      <c r="J113" s="53">
        <v>1798</v>
      </c>
      <c r="K113" s="53" t="s">
        <v>1010</v>
      </c>
      <c r="L113" s="53" t="s">
        <v>15</v>
      </c>
      <c r="M113" s="44" t="s">
        <v>21</v>
      </c>
      <c r="N113" s="53" t="s">
        <v>392</v>
      </c>
      <c r="O113" s="53"/>
      <c r="P113" s="44"/>
      <c r="Q113" s="53"/>
      <c r="R113" s="53"/>
      <c r="S113" s="49" t="s">
        <v>393</v>
      </c>
    </row>
    <row r="114" spans="1:19" x14ac:dyDescent="0.3">
      <c r="A114" s="49" t="s">
        <v>757</v>
      </c>
      <c r="B114" s="44" t="s">
        <v>756</v>
      </c>
      <c r="C114" s="53" t="s">
        <v>846</v>
      </c>
      <c r="D114" s="53" t="s">
        <v>986</v>
      </c>
      <c r="E114" s="44" t="s">
        <v>758</v>
      </c>
      <c r="F114" s="53" t="s">
        <v>959</v>
      </c>
      <c r="G114" s="53" t="s">
        <v>11</v>
      </c>
      <c r="H114" s="53" t="s">
        <v>973</v>
      </c>
      <c r="I114" s="53" t="s">
        <v>968</v>
      </c>
      <c r="J114" s="53" t="s">
        <v>12</v>
      </c>
      <c r="K114" s="53" t="s">
        <v>1010</v>
      </c>
      <c r="L114" s="53" t="s">
        <v>26</v>
      </c>
      <c r="M114" s="44"/>
      <c r="N114" s="53"/>
      <c r="O114" s="53">
        <v>1815</v>
      </c>
      <c r="P114" s="44" t="s">
        <v>28</v>
      </c>
      <c r="Q114" s="53" t="s">
        <v>534</v>
      </c>
      <c r="R114" s="53" t="s">
        <v>11</v>
      </c>
      <c r="S114" s="49"/>
    </row>
    <row r="115" spans="1:19" x14ac:dyDescent="0.3">
      <c r="A115" s="49" t="s">
        <v>755</v>
      </c>
      <c r="B115" s="44" t="s">
        <v>756</v>
      </c>
      <c r="C115" s="53" t="s">
        <v>846</v>
      </c>
      <c r="D115" s="53" t="s">
        <v>986</v>
      </c>
      <c r="E115" s="44" t="s">
        <v>631</v>
      </c>
      <c r="F115" s="53" t="s">
        <v>959</v>
      </c>
      <c r="G115" s="53" t="s">
        <v>11</v>
      </c>
      <c r="H115" s="53" t="s">
        <v>973</v>
      </c>
      <c r="I115" s="53" t="s">
        <v>968</v>
      </c>
      <c r="J115" s="53" t="s">
        <v>12</v>
      </c>
      <c r="K115" s="53" t="s">
        <v>1010</v>
      </c>
      <c r="L115" s="53" t="s">
        <v>26</v>
      </c>
      <c r="M115" s="44"/>
      <c r="N115" s="53"/>
      <c r="O115" s="53">
        <v>1815</v>
      </c>
      <c r="P115" s="44" t="s">
        <v>28</v>
      </c>
      <c r="Q115" s="53" t="s">
        <v>534</v>
      </c>
      <c r="R115" s="53" t="s">
        <v>11</v>
      </c>
      <c r="S115" s="49"/>
    </row>
    <row r="116" spans="1:19" x14ac:dyDescent="0.3">
      <c r="A116" s="49" t="s">
        <v>326</v>
      </c>
      <c r="B116" s="44" t="s">
        <v>756</v>
      </c>
      <c r="C116" s="53" t="s">
        <v>846</v>
      </c>
      <c r="D116" s="53" t="s">
        <v>986</v>
      </c>
      <c r="E116" s="44" t="s">
        <v>759</v>
      </c>
      <c r="F116" s="53" t="s">
        <v>959</v>
      </c>
      <c r="G116" s="53" t="s">
        <v>27</v>
      </c>
      <c r="H116" s="53" t="s">
        <v>973</v>
      </c>
      <c r="I116" s="53" t="s">
        <v>968</v>
      </c>
      <c r="J116" s="53" t="s">
        <v>180</v>
      </c>
      <c r="K116" s="53" t="s">
        <v>1010</v>
      </c>
      <c r="L116" s="53" t="s">
        <v>26</v>
      </c>
      <c r="M116" s="44"/>
      <c r="N116" s="53"/>
      <c r="O116" s="53">
        <v>1815</v>
      </c>
      <c r="P116" s="44" t="s">
        <v>28</v>
      </c>
      <c r="Q116" s="53" t="s">
        <v>534</v>
      </c>
      <c r="R116" s="53" t="s">
        <v>91</v>
      </c>
      <c r="S116" s="49"/>
    </row>
    <row r="117" spans="1:19" x14ac:dyDescent="0.3">
      <c r="A117" s="49" t="s">
        <v>398</v>
      </c>
      <c r="B117" s="44" t="s">
        <v>849</v>
      </c>
      <c r="C117" s="53" t="s">
        <v>850</v>
      </c>
      <c r="D117" s="53" t="s">
        <v>983</v>
      </c>
      <c r="E117" s="44" t="s">
        <v>32</v>
      </c>
      <c r="F117" s="53" t="s">
        <v>32</v>
      </c>
      <c r="G117" s="53" t="s">
        <v>86</v>
      </c>
      <c r="H117" s="53" t="s">
        <v>86</v>
      </c>
      <c r="I117" s="53" t="s">
        <v>967</v>
      </c>
      <c r="J117" s="53" t="s">
        <v>120</v>
      </c>
      <c r="K117" s="53" t="s">
        <v>1010</v>
      </c>
      <c r="L117" s="53" t="s">
        <v>26</v>
      </c>
      <c r="M117" s="44"/>
      <c r="N117" s="53"/>
      <c r="O117" s="53">
        <v>1815</v>
      </c>
      <c r="P117" s="44" t="s">
        <v>32</v>
      </c>
      <c r="Q117" s="53" t="s">
        <v>534</v>
      </c>
      <c r="R117" s="53" t="s">
        <v>86</v>
      </c>
      <c r="S117" s="49"/>
    </row>
    <row r="118" spans="1:19" x14ac:dyDescent="0.3">
      <c r="A118" s="49" t="s">
        <v>398</v>
      </c>
      <c r="B118" s="44" t="s">
        <v>399</v>
      </c>
      <c r="C118" s="53" t="s">
        <v>851</v>
      </c>
      <c r="D118" s="53" t="s">
        <v>985</v>
      </c>
      <c r="E118" s="44" t="s">
        <v>354</v>
      </c>
      <c r="F118" s="53" t="s">
        <v>959</v>
      </c>
      <c r="G118" s="53" t="s">
        <v>400</v>
      </c>
      <c r="H118" s="53" t="s">
        <v>974</v>
      </c>
      <c r="I118" s="53" t="s">
        <v>967</v>
      </c>
      <c r="J118" s="53">
        <v>1811</v>
      </c>
      <c r="K118" s="53" t="s">
        <v>1012</v>
      </c>
      <c r="L118" s="53" t="s">
        <v>787</v>
      </c>
      <c r="M118" s="44" t="s">
        <v>21</v>
      </c>
      <c r="N118" s="53">
        <v>1813</v>
      </c>
      <c r="O118" s="53"/>
      <c r="P118" s="44"/>
      <c r="Q118" s="53"/>
      <c r="R118" s="53"/>
      <c r="S118" s="49"/>
    </row>
    <row r="119" spans="1:19" x14ac:dyDescent="0.3">
      <c r="A119" s="49" t="s">
        <v>160</v>
      </c>
      <c r="B119" s="44" t="s">
        <v>399</v>
      </c>
      <c r="C119" s="53" t="s">
        <v>851</v>
      </c>
      <c r="D119" s="53" t="s">
        <v>985</v>
      </c>
      <c r="E119" s="44" t="s">
        <v>401</v>
      </c>
      <c r="F119" s="53" t="s">
        <v>963</v>
      </c>
      <c r="G119" s="53" t="s">
        <v>27</v>
      </c>
      <c r="H119" s="53" t="s">
        <v>973</v>
      </c>
      <c r="I119" s="53" t="s">
        <v>968</v>
      </c>
      <c r="J119" s="53">
        <v>1798</v>
      </c>
      <c r="K119" s="53" t="s">
        <v>1010</v>
      </c>
      <c r="L119" s="53" t="s">
        <v>15</v>
      </c>
      <c r="M119" s="44" t="s">
        <v>21</v>
      </c>
      <c r="N119" s="53" t="s">
        <v>392</v>
      </c>
      <c r="O119" s="53"/>
      <c r="P119" s="44"/>
      <c r="Q119" s="53"/>
      <c r="R119" s="53"/>
      <c r="S119" s="49" t="s">
        <v>402</v>
      </c>
    </row>
    <row r="120" spans="1:19" x14ac:dyDescent="0.3">
      <c r="A120" s="49" t="s">
        <v>405</v>
      </c>
      <c r="B120" s="44" t="s">
        <v>406</v>
      </c>
      <c r="C120" s="53" t="s">
        <v>852</v>
      </c>
      <c r="D120" s="53" t="s">
        <v>985</v>
      </c>
      <c r="E120" s="44" t="s">
        <v>790</v>
      </c>
      <c r="F120" s="53" t="s">
        <v>959</v>
      </c>
      <c r="G120" s="53" t="s">
        <v>113</v>
      </c>
      <c r="H120" s="53" t="s">
        <v>975</v>
      </c>
      <c r="I120" s="53" t="s">
        <v>969</v>
      </c>
      <c r="J120" s="53" t="s">
        <v>114</v>
      </c>
      <c r="K120" s="53" t="s">
        <v>1010</v>
      </c>
      <c r="L120" s="53" t="s">
        <v>15</v>
      </c>
      <c r="M120" s="44" t="s">
        <v>21</v>
      </c>
      <c r="N120" s="53" t="s">
        <v>128</v>
      </c>
      <c r="O120" s="53"/>
      <c r="P120" s="44"/>
      <c r="Q120" s="53"/>
      <c r="R120" s="53"/>
      <c r="S120" s="49"/>
    </row>
    <row r="121" spans="1:19" x14ac:dyDescent="0.3">
      <c r="A121" s="49" t="s">
        <v>612</v>
      </c>
      <c r="B121" s="44" t="s">
        <v>613</v>
      </c>
      <c r="C121" s="53" t="s">
        <v>853</v>
      </c>
      <c r="D121" s="53" t="s">
        <v>986</v>
      </c>
      <c r="E121" s="44" t="s">
        <v>614</v>
      </c>
      <c r="F121" s="53" t="s">
        <v>959</v>
      </c>
      <c r="G121" s="53" t="s">
        <v>63</v>
      </c>
      <c r="H121" s="53" t="s">
        <v>63</v>
      </c>
      <c r="I121" s="53" t="s">
        <v>967</v>
      </c>
      <c r="J121" s="53" t="s">
        <v>98</v>
      </c>
      <c r="K121" s="53" t="s">
        <v>1011</v>
      </c>
      <c r="L121" s="53" t="s">
        <v>26</v>
      </c>
      <c r="M121" s="44"/>
      <c r="N121" s="53"/>
      <c r="O121" s="53">
        <v>1815</v>
      </c>
      <c r="P121" s="44" t="s">
        <v>32</v>
      </c>
      <c r="Q121" s="53" t="s">
        <v>534</v>
      </c>
      <c r="R121" s="53" t="s">
        <v>63</v>
      </c>
      <c r="S121" s="49"/>
    </row>
    <row r="122" spans="1:19" x14ac:dyDescent="0.3">
      <c r="A122" s="49" t="s">
        <v>412</v>
      </c>
      <c r="B122" s="44" t="s">
        <v>441</v>
      </c>
      <c r="C122" s="53" t="s">
        <v>854</v>
      </c>
      <c r="D122" s="53" t="s">
        <v>981</v>
      </c>
      <c r="E122" s="44" t="s">
        <v>344</v>
      </c>
      <c r="F122" s="53" t="s">
        <v>959</v>
      </c>
      <c r="G122" s="53" t="s">
        <v>442</v>
      </c>
      <c r="H122" s="53" t="s">
        <v>972</v>
      </c>
      <c r="I122" s="53" t="s">
        <v>967</v>
      </c>
      <c r="J122" s="53">
        <v>1811</v>
      </c>
      <c r="K122" s="53" t="s">
        <v>1012</v>
      </c>
      <c r="L122" s="53" t="s">
        <v>15</v>
      </c>
      <c r="M122" s="44" t="s">
        <v>21</v>
      </c>
      <c r="N122" s="53" t="s">
        <v>383</v>
      </c>
      <c r="O122" s="53"/>
      <c r="P122" s="44"/>
      <c r="Q122" s="53"/>
      <c r="R122" s="53"/>
      <c r="S122" s="49"/>
    </row>
    <row r="123" spans="1:19" x14ac:dyDescent="0.3">
      <c r="A123" s="49" t="s">
        <v>443</v>
      </c>
      <c r="B123" s="44" t="s">
        <v>441</v>
      </c>
      <c r="C123" s="53" t="s">
        <v>854</v>
      </c>
      <c r="D123" s="53" t="s">
        <v>981</v>
      </c>
      <c r="E123" s="44" t="s">
        <v>344</v>
      </c>
      <c r="F123" s="53" t="s">
        <v>959</v>
      </c>
      <c r="G123" s="53" t="s">
        <v>54</v>
      </c>
      <c r="H123" s="53" t="s">
        <v>973</v>
      </c>
      <c r="I123" s="53" t="s">
        <v>968</v>
      </c>
      <c r="J123" s="53">
        <v>1811</v>
      </c>
      <c r="K123" s="53" t="s">
        <v>1012</v>
      </c>
      <c r="L123" s="53" t="s">
        <v>26</v>
      </c>
      <c r="M123" s="44"/>
      <c r="N123" s="53"/>
      <c r="O123" s="53">
        <v>1815</v>
      </c>
      <c r="P123" s="44" t="s">
        <v>28</v>
      </c>
      <c r="Q123" s="53" t="s">
        <v>534</v>
      </c>
      <c r="R123" s="53" t="s">
        <v>27</v>
      </c>
      <c r="S123" s="49"/>
    </row>
    <row r="124" spans="1:19" x14ac:dyDescent="0.3">
      <c r="A124" s="49" t="s">
        <v>208</v>
      </c>
      <c r="B124" s="44" t="s">
        <v>813</v>
      </c>
      <c r="C124" s="53" t="s">
        <v>798</v>
      </c>
      <c r="D124" s="53" t="s">
        <v>982</v>
      </c>
      <c r="E124" s="44" t="s">
        <v>44</v>
      </c>
      <c r="F124" s="53" t="s">
        <v>960</v>
      </c>
      <c r="G124" s="53" t="s">
        <v>45</v>
      </c>
      <c r="H124" s="53" t="s">
        <v>972</v>
      </c>
      <c r="I124" s="53" t="s">
        <v>967</v>
      </c>
      <c r="J124" s="53" t="s">
        <v>46</v>
      </c>
      <c r="K124" s="53" t="s">
        <v>1011</v>
      </c>
      <c r="L124" s="53" t="s">
        <v>26</v>
      </c>
      <c r="M124" s="44"/>
      <c r="N124" s="53"/>
      <c r="O124" s="53">
        <v>1815</v>
      </c>
      <c r="P124" s="44" t="s">
        <v>44</v>
      </c>
      <c r="Q124" s="53" t="s">
        <v>960</v>
      </c>
      <c r="R124" s="53" t="s">
        <v>45</v>
      </c>
      <c r="S124" s="49"/>
    </row>
    <row r="125" spans="1:19" x14ac:dyDescent="0.3">
      <c r="A125" s="49" t="s">
        <v>209</v>
      </c>
      <c r="B125" s="44" t="s">
        <v>813</v>
      </c>
      <c r="C125" s="53" t="s">
        <v>798</v>
      </c>
      <c r="D125" s="53" t="s">
        <v>982</v>
      </c>
      <c r="E125" s="44" t="s">
        <v>44</v>
      </c>
      <c r="F125" s="53" t="s">
        <v>960</v>
      </c>
      <c r="G125" s="53" t="s">
        <v>45</v>
      </c>
      <c r="H125" s="53" t="s">
        <v>972</v>
      </c>
      <c r="I125" s="53" t="s">
        <v>967</v>
      </c>
      <c r="J125" s="53" t="s">
        <v>46</v>
      </c>
      <c r="K125" s="53" t="s">
        <v>1011</v>
      </c>
      <c r="L125" s="53" t="s">
        <v>26</v>
      </c>
      <c r="M125" s="44"/>
      <c r="N125" s="53"/>
      <c r="O125" s="53">
        <v>1815</v>
      </c>
      <c r="P125" s="44" t="s">
        <v>44</v>
      </c>
      <c r="Q125" s="53" t="s">
        <v>960</v>
      </c>
      <c r="R125" s="53" t="s">
        <v>45</v>
      </c>
      <c r="S125" s="49"/>
    </row>
    <row r="126" spans="1:19" x14ac:dyDescent="0.3">
      <c r="A126" s="49" t="s">
        <v>205</v>
      </c>
      <c r="B126" s="44" t="s">
        <v>813</v>
      </c>
      <c r="C126" s="53" t="s">
        <v>798</v>
      </c>
      <c r="D126" s="53" t="s">
        <v>982</v>
      </c>
      <c r="E126" s="44"/>
      <c r="F126" s="53" t="s">
        <v>961</v>
      </c>
      <c r="G126" s="53" t="s">
        <v>113</v>
      </c>
      <c r="H126" s="53" t="s">
        <v>975</v>
      </c>
      <c r="I126" s="53" t="s">
        <v>969</v>
      </c>
      <c r="J126" s="53">
        <v>1796</v>
      </c>
      <c r="K126" s="53" t="s">
        <v>1010</v>
      </c>
      <c r="L126" s="53" t="s">
        <v>15</v>
      </c>
      <c r="M126" s="44" t="s">
        <v>206</v>
      </c>
      <c r="N126" s="53">
        <v>1801</v>
      </c>
      <c r="O126" s="53"/>
      <c r="P126" s="44"/>
      <c r="Q126" s="53"/>
      <c r="R126" s="53"/>
      <c r="S126" s="49"/>
    </row>
    <row r="127" spans="1:19" x14ac:dyDescent="0.3">
      <c r="A127" s="49" t="s">
        <v>207</v>
      </c>
      <c r="B127" s="44" t="s">
        <v>813</v>
      </c>
      <c r="C127" s="53" t="s">
        <v>798</v>
      </c>
      <c r="D127" s="53" t="s">
        <v>982</v>
      </c>
      <c r="E127" s="44"/>
      <c r="F127" s="53" t="s">
        <v>961</v>
      </c>
      <c r="G127" s="53" t="s">
        <v>113</v>
      </c>
      <c r="H127" s="53" t="s">
        <v>975</v>
      </c>
      <c r="I127" s="53" t="s">
        <v>969</v>
      </c>
      <c r="J127" s="53">
        <v>1796</v>
      </c>
      <c r="K127" s="53" t="s">
        <v>1010</v>
      </c>
      <c r="L127" s="53" t="s">
        <v>15</v>
      </c>
      <c r="M127" s="44" t="s">
        <v>206</v>
      </c>
      <c r="N127" s="53">
        <v>1801</v>
      </c>
      <c r="O127" s="53"/>
      <c r="P127" s="44"/>
      <c r="Q127" s="53"/>
      <c r="R127" s="53"/>
      <c r="S127" s="49"/>
    </row>
    <row r="128" spans="1:19" x14ac:dyDescent="0.3">
      <c r="A128" s="49" t="s">
        <v>415</v>
      </c>
      <c r="B128" s="44" t="s">
        <v>459</v>
      </c>
      <c r="C128" s="53" t="s">
        <v>855</v>
      </c>
      <c r="D128" s="53" t="s">
        <v>982</v>
      </c>
      <c r="E128" s="44"/>
      <c r="F128" s="53" t="s">
        <v>961</v>
      </c>
      <c r="G128" s="53" t="s">
        <v>460</v>
      </c>
      <c r="H128" s="53" t="s">
        <v>972</v>
      </c>
      <c r="I128" s="53" t="s">
        <v>967</v>
      </c>
      <c r="J128" s="53">
        <v>1811</v>
      </c>
      <c r="K128" s="53" t="s">
        <v>1012</v>
      </c>
      <c r="L128" s="53" t="s">
        <v>15</v>
      </c>
      <c r="M128" s="44" t="s">
        <v>21</v>
      </c>
      <c r="N128" s="53" t="s">
        <v>383</v>
      </c>
      <c r="O128" s="53"/>
      <c r="P128" s="44"/>
      <c r="Q128" s="53"/>
      <c r="R128" s="53"/>
      <c r="S128" s="49"/>
    </row>
    <row r="129" spans="1:19" x14ac:dyDescent="0.3">
      <c r="A129" s="49" t="s">
        <v>461</v>
      </c>
      <c r="B129" s="44" t="s">
        <v>459</v>
      </c>
      <c r="C129" s="53" t="s">
        <v>855</v>
      </c>
      <c r="D129" s="53" t="s">
        <v>982</v>
      </c>
      <c r="E129" s="44" t="s">
        <v>462</v>
      </c>
      <c r="F129" s="53" t="s">
        <v>959</v>
      </c>
      <c r="G129" s="53" t="s">
        <v>45</v>
      </c>
      <c r="H129" s="53" t="s">
        <v>972</v>
      </c>
      <c r="I129" s="53" t="s">
        <v>967</v>
      </c>
      <c r="J129" s="53" t="s">
        <v>50</v>
      </c>
      <c r="K129" s="53" t="s">
        <v>1012</v>
      </c>
      <c r="L129" s="53" t="s">
        <v>15</v>
      </c>
      <c r="M129" s="44" t="s">
        <v>21</v>
      </c>
      <c r="N129" s="53" t="s">
        <v>272</v>
      </c>
      <c r="O129" s="53"/>
      <c r="P129" s="44"/>
      <c r="Q129" s="53"/>
      <c r="R129" s="53"/>
      <c r="S129" s="49"/>
    </row>
    <row r="130" spans="1:19" x14ac:dyDescent="0.3">
      <c r="A130" s="49" t="s">
        <v>409</v>
      </c>
      <c r="B130" s="44" t="s">
        <v>410</v>
      </c>
      <c r="C130" s="53" t="s">
        <v>856</v>
      </c>
      <c r="D130" s="53" t="s">
        <v>979</v>
      </c>
      <c r="E130" s="44" t="s">
        <v>411</v>
      </c>
      <c r="F130" s="53" t="s">
        <v>959</v>
      </c>
      <c r="G130" s="53" t="s">
        <v>45</v>
      </c>
      <c r="H130" s="53" t="s">
        <v>972</v>
      </c>
      <c r="I130" s="53" t="s">
        <v>967</v>
      </c>
      <c r="J130" s="53">
        <v>1813</v>
      </c>
      <c r="K130" s="53" t="s">
        <v>1012</v>
      </c>
      <c r="L130" s="53" t="s">
        <v>15</v>
      </c>
      <c r="M130" s="44" t="s">
        <v>21</v>
      </c>
      <c r="N130" s="53" t="s">
        <v>272</v>
      </c>
      <c r="O130" s="53"/>
      <c r="P130" s="44"/>
      <c r="Q130" s="53"/>
      <c r="R130" s="53"/>
      <c r="S130" s="49"/>
    </row>
    <row r="131" spans="1:19" x14ac:dyDescent="0.3">
      <c r="A131" s="49" t="s">
        <v>102</v>
      </c>
      <c r="B131" s="44" t="s">
        <v>687</v>
      </c>
      <c r="C131" s="53" t="s">
        <v>857</v>
      </c>
      <c r="D131" s="53" t="s">
        <v>983</v>
      </c>
      <c r="E131" s="44" t="s">
        <v>10</v>
      </c>
      <c r="F131" s="53" t="s">
        <v>959</v>
      </c>
      <c r="G131" s="53" t="s">
        <v>11</v>
      </c>
      <c r="H131" s="53" t="s">
        <v>973</v>
      </c>
      <c r="I131" s="53" t="s">
        <v>968</v>
      </c>
      <c r="J131" s="53" t="s">
        <v>12</v>
      </c>
      <c r="K131" s="53" t="s">
        <v>1010</v>
      </c>
      <c r="L131" s="53" t="s">
        <v>15</v>
      </c>
      <c r="M131" s="44" t="s">
        <v>688</v>
      </c>
      <c r="N131" s="53">
        <v>1895</v>
      </c>
      <c r="O131" s="53"/>
      <c r="P131" s="44"/>
      <c r="Q131" s="53"/>
      <c r="R131" s="53"/>
      <c r="S131" s="49"/>
    </row>
    <row r="132" spans="1:19" x14ac:dyDescent="0.3">
      <c r="A132" s="49" t="s">
        <v>686</v>
      </c>
      <c r="B132" s="44" t="s">
        <v>687</v>
      </c>
      <c r="C132" s="53" t="s">
        <v>857</v>
      </c>
      <c r="D132" s="53" t="s">
        <v>983</v>
      </c>
      <c r="E132" s="44" t="s">
        <v>32</v>
      </c>
      <c r="F132" s="53" t="s">
        <v>32</v>
      </c>
      <c r="G132" s="53" t="s">
        <v>86</v>
      </c>
      <c r="H132" s="53" t="s">
        <v>86</v>
      </c>
      <c r="I132" s="53" t="s">
        <v>967</v>
      </c>
      <c r="J132" s="53" t="s">
        <v>120</v>
      </c>
      <c r="K132" s="53" t="s">
        <v>1010</v>
      </c>
      <c r="L132" s="53" t="s">
        <v>26</v>
      </c>
      <c r="M132" s="44"/>
      <c r="N132" s="53"/>
      <c r="O132" s="53">
        <v>1815</v>
      </c>
      <c r="P132" s="44" t="s">
        <v>32</v>
      </c>
      <c r="Q132" s="53" t="s">
        <v>534</v>
      </c>
      <c r="R132" s="53" t="s">
        <v>86</v>
      </c>
      <c r="S132" s="49"/>
    </row>
    <row r="133" spans="1:19" x14ac:dyDescent="0.3">
      <c r="A133" s="49" t="s">
        <v>689</v>
      </c>
      <c r="B133" s="44" t="s">
        <v>687</v>
      </c>
      <c r="C133" s="53" t="s">
        <v>857</v>
      </c>
      <c r="D133" s="53" t="s">
        <v>983</v>
      </c>
      <c r="E133" s="44" t="s">
        <v>32</v>
      </c>
      <c r="F133" s="53" t="s">
        <v>32</v>
      </c>
      <c r="G133" s="53" t="s">
        <v>33</v>
      </c>
      <c r="H133" s="53" t="s">
        <v>974</v>
      </c>
      <c r="I133" s="53" t="s">
        <v>967</v>
      </c>
      <c r="J133" s="53">
        <v>1801</v>
      </c>
      <c r="K133" s="53" t="s">
        <v>1011</v>
      </c>
      <c r="L133" s="53" t="s">
        <v>26</v>
      </c>
      <c r="M133" s="44"/>
      <c r="N133" s="53"/>
      <c r="O133" s="53">
        <v>1815</v>
      </c>
      <c r="P133" s="44" t="s">
        <v>28</v>
      </c>
      <c r="Q133" s="53" t="s">
        <v>534</v>
      </c>
      <c r="R133" s="53" t="s">
        <v>33</v>
      </c>
      <c r="S133" s="49"/>
    </row>
    <row r="134" spans="1:19" x14ac:dyDescent="0.3">
      <c r="A134" s="49" t="s">
        <v>102</v>
      </c>
      <c r="B134" s="44" t="s">
        <v>687</v>
      </c>
      <c r="C134" s="53" t="s">
        <v>857</v>
      </c>
      <c r="D134" s="53" t="s">
        <v>983</v>
      </c>
      <c r="E134" s="44" t="s">
        <v>580</v>
      </c>
      <c r="F134" s="53" t="s">
        <v>534</v>
      </c>
      <c r="G134" s="53" t="s">
        <v>27</v>
      </c>
      <c r="H134" s="53" t="s">
        <v>973</v>
      </c>
      <c r="I134" s="53" t="s">
        <v>968</v>
      </c>
      <c r="J134" s="53" t="s">
        <v>623</v>
      </c>
      <c r="K134" s="53" t="s">
        <v>1010</v>
      </c>
      <c r="L134" s="53" t="s">
        <v>26</v>
      </c>
      <c r="M134" s="44"/>
      <c r="N134" s="53"/>
      <c r="O134" s="53">
        <v>1815</v>
      </c>
      <c r="P134" s="44" t="s">
        <v>581</v>
      </c>
      <c r="Q134" s="53" t="s">
        <v>534</v>
      </c>
      <c r="R134" s="53" t="s">
        <v>27</v>
      </c>
      <c r="S134" s="49"/>
    </row>
    <row r="135" spans="1:19" x14ac:dyDescent="0.3">
      <c r="A135" s="49" t="s">
        <v>160</v>
      </c>
      <c r="B135" s="44" t="s">
        <v>418</v>
      </c>
      <c r="C135" s="53" t="s">
        <v>858</v>
      </c>
      <c r="D135" s="53" t="s">
        <v>984</v>
      </c>
      <c r="E135" s="44" t="s">
        <v>419</v>
      </c>
      <c r="F135" s="53" t="s">
        <v>959</v>
      </c>
      <c r="G135" s="53" t="s">
        <v>147</v>
      </c>
      <c r="H135" s="53" t="s">
        <v>973</v>
      </c>
      <c r="I135" s="53" t="s">
        <v>968</v>
      </c>
      <c r="J135" s="53" t="s">
        <v>148</v>
      </c>
      <c r="K135" s="53" t="s">
        <v>1010</v>
      </c>
      <c r="L135" s="53" t="s">
        <v>15</v>
      </c>
      <c r="M135" s="44" t="s">
        <v>420</v>
      </c>
      <c r="N135" s="53">
        <v>1872</v>
      </c>
      <c r="O135" s="53"/>
      <c r="P135" s="44"/>
      <c r="Q135" s="53"/>
      <c r="R135" s="53"/>
      <c r="S135" s="49"/>
    </row>
    <row r="136" spans="1:19" x14ac:dyDescent="0.3">
      <c r="A136" s="49" t="s">
        <v>347</v>
      </c>
      <c r="B136" s="44" t="s">
        <v>418</v>
      </c>
      <c r="C136" s="53" t="s">
        <v>858</v>
      </c>
      <c r="D136" s="53" t="s">
        <v>984</v>
      </c>
      <c r="E136" s="44" t="s">
        <v>32</v>
      </c>
      <c r="F136" s="53" t="s">
        <v>32</v>
      </c>
      <c r="G136" s="53" t="s">
        <v>86</v>
      </c>
      <c r="H136" s="53" t="s">
        <v>86</v>
      </c>
      <c r="I136" s="53" t="s">
        <v>967</v>
      </c>
      <c r="J136" s="53" t="s">
        <v>87</v>
      </c>
      <c r="K136" s="53" t="s">
        <v>1010</v>
      </c>
      <c r="L136" s="53" t="s">
        <v>788</v>
      </c>
      <c r="M136" s="44"/>
      <c r="N136" s="53"/>
      <c r="O136" s="53">
        <v>1815</v>
      </c>
      <c r="P136" s="44" t="s">
        <v>218</v>
      </c>
      <c r="Q136" s="53" t="s">
        <v>961</v>
      </c>
      <c r="R136" s="53" t="s">
        <v>785</v>
      </c>
      <c r="S136" s="49"/>
    </row>
    <row r="137" spans="1:19" x14ac:dyDescent="0.3">
      <c r="A137" s="49" t="s">
        <v>421</v>
      </c>
      <c r="B137" s="44" t="s">
        <v>422</v>
      </c>
      <c r="C137" s="53" t="s">
        <v>859</v>
      </c>
      <c r="D137" s="53" t="s">
        <v>979</v>
      </c>
      <c r="E137" s="44" t="s">
        <v>49</v>
      </c>
      <c r="F137" s="53" t="s">
        <v>959</v>
      </c>
      <c r="G137" s="53" t="s">
        <v>45</v>
      </c>
      <c r="H137" s="53" t="s">
        <v>972</v>
      </c>
      <c r="I137" s="53" t="s">
        <v>967</v>
      </c>
      <c r="J137" s="53">
        <v>1811</v>
      </c>
      <c r="K137" s="53" t="s">
        <v>1012</v>
      </c>
      <c r="L137" s="53" t="s">
        <v>15</v>
      </c>
      <c r="M137" s="44" t="s">
        <v>21</v>
      </c>
      <c r="N137" s="53" t="s">
        <v>383</v>
      </c>
      <c r="O137" s="53"/>
      <c r="P137" s="44"/>
      <c r="Q137" s="53"/>
      <c r="R137" s="53"/>
      <c r="S137" s="49"/>
    </row>
    <row r="138" spans="1:19" x14ac:dyDescent="0.3">
      <c r="A138" s="49" t="s">
        <v>432</v>
      </c>
      <c r="B138" s="44" t="s">
        <v>433</v>
      </c>
      <c r="C138" s="53" t="s">
        <v>860</v>
      </c>
      <c r="D138" s="53" t="s">
        <v>982</v>
      </c>
      <c r="E138" s="44" t="s">
        <v>434</v>
      </c>
      <c r="F138" s="53" t="s">
        <v>959</v>
      </c>
      <c r="G138" s="53" t="s">
        <v>45</v>
      </c>
      <c r="H138" s="53" t="s">
        <v>972</v>
      </c>
      <c r="I138" s="53" t="s">
        <v>967</v>
      </c>
      <c r="J138" s="53">
        <v>1813</v>
      </c>
      <c r="K138" s="53" t="s">
        <v>1012</v>
      </c>
      <c r="L138" s="53" t="s">
        <v>15</v>
      </c>
      <c r="M138" s="44" t="s">
        <v>21</v>
      </c>
      <c r="N138" s="53" t="s">
        <v>272</v>
      </c>
      <c r="O138" s="53"/>
      <c r="P138" s="44"/>
      <c r="Q138" s="53"/>
      <c r="R138" s="53"/>
      <c r="S138" s="49"/>
    </row>
    <row r="139" spans="1:19" x14ac:dyDescent="0.3">
      <c r="A139" s="49" t="s">
        <v>435</v>
      </c>
      <c r="B139" s="44" t="s">
        <v>436</v>
      </c>
      <c r="C139" s="53" t="s">
        <v>861</v>
      </c>
      <c r="D139" s="53" t="s">
        <v>982</v>
      </c>
      <c r="E139" s="44" t="s">
        <v>437</v>
      </c>
      <c r="F139" s="53" t="s">
        <v>959</v>
      </c>
      <c r="G139" s="53" t="s">
        <v>27</v>
      </c>
      <c r="H139" s="53" t="s">
        <v>973</v>
      </c>
      <c r="I139" s="53" t="s">
        <v>968</v>
      </c>
      <c r="J139" s="53">
        <v>1802</v>
      </c>
      <c r="K139" s="53" t="s">
        <v>1011</v>
      </c>
      <c r="L139" s="53" t="s">
        <v>15</v>
      </c>
      <c r="M139" s="44" t="s">
        <v>21</v>
      </c>
      <c r="N139" s="53">
        <v>1815</v>
      </c>
      <c r="O139" s="53"/>
      <c r="P139" s="44"/>
      <c r="Q139" s="53"/>
      <c r="R139" s="53"/>
      <c r="S139" s="49"/>
    </row>
    <row r="140" spans="1:19" x14ac:dyDescent="0.3">
      <c r="A140" s="49" t="s">
        <v>129</v>
      </c>
      <c r="B140" s="44" t="s">
        <v>436</v>
      </c>
      <c r="C140" s="53" t="s">
        <v>861</v>
      </c>
      <c r="D140" s="53" t="s">
        <v>982</v>
      </c>
      <c r="E140" s="44" t="s">
        <v>438</v>
      </c>
      <c r="F140" s="53" t="s">
        <v>959</v>
      </c>
      <c r="G140" s="53" t="s">
        <v>45</v>
      </c>
      <c r="H140" s="53" t="s">
        <v>972</v>
      </c>
      <c r="I140" s="53" t="s">
        <v>967</v>
      </c>
      <c r="J140" s="53">
        <v>1811</v>
      </c>
      <c r="K140" s="53" t="s">
        <v>1012</v>
      </c>
      <c r="L140" s="53" t="s">
        <v>15</v>
      </c>
      <c r="M140" s="44" t="s">
        <v>21</v>
      </c>
      <c r="N140" s="53" t="s">
        <v>383</v>
      </c>
      <c r="O140" s="53"/>
      <c r="P140" s="44"/>
      <c r="Q140" s="53"/>
      <c r="R140" s="53"/>
      <c r="S140" s="49"/>
    </row>
    <row r="141" spans="1:19" x14ac:dyDescent="0.3">
      <c r="A141" s="49" t="s">
        <v>423</v>
      </c>
      <c r="B141" s="44" t="s">
        <v>424</v>
      </c>
      <c r="C141" s="53" t="s">
        <v>862</v>
      </c>
      <c r="D141" s="53" t="s">
        <v>983</v>
      </c>
      <c r="E141" s="44" t="s">
        <v>146</v>
      </c>
      <c r="F141" s="53" t="s">
        <v>959</v>
      </c>
      <c r="G141" s="53" t="s">
        <v>86</v>
      </c>
      <c r="H141" s="53" t="s">
        <v>86</v>
      </c>
      <c r="I141" s="53" t="s">
        <v>967</v>
      </c>
      <c r="J141" s="53" t="s">
        <v>199</v>
      </c>
      <c r="K141" s="53" t="s">
        <v>1010</v>
      </c>
      <c r="L141" s="53" t="s">
        <v>787</v>
      </c>
      <c r="M141" s="44" t="s">
        <v>21</v>
      </c>
      <c r="N141" s="53" t="s">
        <v>295</v>
      </c>
      <c r="O141" s="53"/>
      <c r="P141" s="44"/>
      <c r="Q141" s="53"/>
      <c r="R141" s="53"/>
      <c r="S141" s="49"/>
    </row>
    <row r="142" spans="1:19" x14ac:dyDescent="0.3">
      <c r="A142" s="49" t="s">
        <v>116</v>
      </c>
      <c r="B142" s="44" t="s">
        <v>112</v>
      </c>
      <c r="C142" s="53" t="s">
        <v>864</v>
      </c>
      <c r="D142" s="53" t="s">
        <v>982</v>
      </c>
      <c r="E142" s="44" t="s">
        <v>44</v>
      </c>
      <c r="F142" s="53" t="s">
        <v>960</v>
      </c>
      <c r="G142" s="53" t="s">
        <v>45</v>
      </c>
      <c r="H142" s="53" t="s">
        <v>972</v>
      </c>
      <c r="I142" s="53" t="s">
        <v>967</v>
      </c>
      <c r="J142" s="53" t="s">
        <v>46</v>
      </c>
      <c r="K142" s="53" t="s">
        <v>1011</v>
      </c>
      <c r="L142" s="53" t="s">
        <v>26</v>
      </c>
      <c r="M142" s="44"/>
      <c r="N142" s="53"/>
      <c r="O142" s="53">
        <v>1815</v>
      </c>
      <c r="P142" s="44" t="s">
        <v>44</v>
      </c>
      <c r="Q142" s="53" t="s">
        <v>960</v>
      </c>
      <c r="R142" s="53" t="s">
        <v>45</v>
      </c>
      <c r="S142" s="49"/>
    </row>
    <row r="143" spans="1:19" x14ac:dyDescent="0.3">
      <c r="A143" s="49" t="s">
        <v>117</v>
      </c>
      <c r="B143" s="44" t="s">
        <v>112</v>
      </c>
      <c r="C143" s="53" t="s">
        <v>864</v>
      </c>
      <c r="D143" s="53" t="s">
        <v>982</v>
      </c>
      <c r="E143" s="44" t="s">
        <v>44</v>
      </c>
      <c r="F143" s="53" t="s">
        <v>960</v>
      </c>
      <c r="G143" s="53" t="s">
        <v>45</v>
      </c>
      <c r="H143" s="53" t="s">
        <v>972</v>
      </c>
      <c r="I143" s="53" t="s">
        <v>967</v>
      </c>
      <c r="J143" s="53" t="s">
        <v>46</v>
      </c>
      <c r="K143" s="53" t="s">
        <v>1011</v>
      </c>
      <c r="L143" s="53" t="s">
        <v>26</v>
      </c>
      <c r="M143" s="44"/>
      <c r="N143" s="53"/>
      <c r="O143" s="53">
        <v>1815</v>
      </c>
      <c r="P143" s="44" t="s">
        <v>44</v>
      </c>
      <c r="Q143" s="53" t="s">
        <v>960</v>
      </c>
      <c r="R143" s="53" t="s">
        <v>45</v>
      </c>
      <c r="S143" s="49"/>
    </row>
    <row r="144" spans="1:19" x14ac:dyDescent="0.3">
      <c r="A144" s="49" t="s">
        <v>111</v>
      </c>
      <c r="B144" s="44" t="s">
        <v>112</v>
      </c>
      <c r="C144" s="53" t="s">
        <v>864</v>
      </c>
      <c r="D144" s="53" t="s">
        <v>982</v>
      </c>
      <c r="E144" s="44" t="s">
        <v>279</v>
      </c>
      <c r="F144" s="53" t="s">
        <v>964</v>
      </c>
      <c r="G144" s="53" t="s">
        <v>113</v>
      </c>
      <c r="H144" s="53" t="s">
        <v>975</v>
      </c>
      <c r="I144" s="53" t="s">
        <v>969</v>
      </c>
      <c r="J144" s="53" t="s">
        <v>114</v>
      </c>
      <c r="K144" s="53" t="s">
        <v>1010</v>
      </c>
      <c r="L144" s="53" t="s">
        <v>15</v>
      </c>
      <c r="M144" s="44" t="s">
        <v>115</v>
      </c>
      <c r="N144" s="53">
        <v>1801</v>
      </c>
      <c r="O144" s="53"/>
      <c r="P144" s="44"/>
      <c r="Q144" s="53"/>
      <c r="R144" s="53"/>
      <c r="S144" s="49"/>
    </row>
    <row r="145" spans="1:19" x14ac:dyDescent="0.3">
      <c r="A145" s="49" t="s">
        <v>168</v>
      </c>
      <c r="B145" s="44" t="s">
        <v>428</v>
      </c>
      <c r="C145" s="53" t="s">
        <v>865</v>
      </c>
      <c r="D145" s="53" t="s">
        <v>978</v>
      </c>
      <c r="E145" s="44" t="s">
        <v>429</v>
      </c>
      <c r="F145" s="53" t="s">
        <v>959</v>
      </c>
      <c r="G145" s="53" t="s">
        <v>213</v>
      </c>
      <c r="H145" s="53" t="s">
        <v>972</v>
      </c>
      <c r="I145" s="53" t="s">
        <v>967</v>
      </c>
      <c r="J145" s="53">
        <v>1811</v>
      </c>
      <c r="K145" s="53" t="s">
        <v>1012</v>
      </c>
      <c r="L145" s="53" t="s">
        <v>15</v>
      </c>
      <c r="M145" s="44" t="s">
        <v>21</v>
      </c>
      <c r="N145" s="53">
        <v>1813</v>
      </c>
      <c r="O145" s="53"/>
      <c r="P145" s="44"/>
      <c r="Q145" s="53"/>
      <c r="R145" s="53"/>
      <c r="S145" s="49"/>
    </row>
    <row r="146" spans="1:19" x14ac:dyDescent="0.3">
      <c r="A146" s="49" t="s">
        <v>474</v>
      </c>
      <c r="B146" s="44" t="s">
        <v>475</v>
      </c>
      <c r="C146" s="53" t="s">
        <v>866</v>
      </c>
      <c r="D146" s="53" t="s">
        <v>984</v>
      </c>
      <c r="E146" s="44" t="s">
        <v>44</v>
      </c>
      <c r="F146" s="53" t="s">
        <v>960</v>
      </c>
      <c r="G146" s="53" t="s">
        <v>45</v>
      </c>
      <c r="H146" s="53" t="s">
        <v>972</v>
      </c>
      <c r="I146" s="53" t="s">
        <v>967</v>
      </c>
      <c r="J146" s="53" t="s">
        <v>46</v>
      </c>
      <c r="K146" s="53" t="s">
        <v>1011</v>
      </c>
      <c r="L146" s="53" t="s">
        <v>26</v>
      </c>
      <c r="M146" s="44"/>
      <c r="N146" s="53"/>
      <c r="O146" s="53">
        <v>1815</v>
      </c>
      <c r="P146" s="44" t="s">
        <v>44</v>
      </c>
      <c r="Q146" s="53" t="s">
        <v>960</v>
      </c>
      <c r="R146" s="53" t="s">
        <v>45</v>
      </c>
      <c r="S146" s="49"/>
    </row>
    <row r="147" spans="1:19" x14ac:dyDescent="0.3">
      <c r="A147" s="49" t="s">
        <v>396</v>
      </c>
      <c r="B147" s="44" t="s">
        <v>883</v>
      </c>
      <c r="C147" s="53" t="s">
        <v>873</v>
      </c>
      <c r="D147" s="53" t="s">
        <v>986</v>
      </c>
      <c r="E147" s="44" t="s">
        <v>10</v>
      </c>
      <c r="F147" s="53" t="s">
        <v>959</v>
      </c>
      <c r="G147" s="53" t="s">
        <v>11</v>
      </c>
      <c r="H147" s="53" t="s">
        <v>973</v>
      </c>
      <c r="I147" s="53" t="s">
        <v>968</v>
      </c>
      <c r="J147" s="53" t="s">
        <v>12</v>
      </c>
      <c r="K147" s="53" t="s">
        <v>1010</v>
      </c>
      <c r="L147" s="53" t="s">
        <v>787</v>
      </c>
      <c r="M147" s="44" t="s">
        <v>21</v>
      </c>
      <c r="N147" s="53" t="s">
        <v>397</v>
      </c>
      <c r="O147" s="53"/>
      <c r="P147" s="44"/>
      <c r="Q147" s="53"/>
      <c r="R147" s="53"/>
      <c r="S147" s="49"/>
    </row>
    <row r="148" spans="1:19" x14ac:dyDescent="0.3">
      <c r="A148" s="49" t="s">
        <v>353</v>
      </c>
      <c r="B148" s="44" t="s">
        <v>832</v>
      </c>
      <c r="C148" s="53" t="s">
        <v>833</v>
      </c>
      <c r="D148" s="53" t="s">
        <v>984</v>
      </c>
      <c r="E148" s="44" t="s">
        <v>354</v>
      </c>
      <c r="F148" s="53" t="s">
        <v>959</v>
      </c>
      <c r="G148" s="53" t="s">
        <v>355</v>
      </c>
      <c r="H148" s="53" t="s">
        <v>974</v>
      </c>
      <c r="I148" s="53" t="s">
        <v>967</v>
      </c>
      <c r="J148" s="53">
        <v>1811</v>
      </c>
      <c r="K148" s="53" t="s">
        <v>1012</v>
      </c>
      <c r="L148" s="53" t="s">
        <v>788</v>
      </c>
      <c r="M148" s="44"/>
      <c r="N148" s="53"/>
      <c r="O148" s="53">
        <v>1815</v>
      </c>
      <c r="P148" s="44" t="s">
        <v>218</v>
      </c>
      <c r="Q148" s="53" t="s">
        <v>961</v>
      </c>
      <c r="R148" s="53" t="s">
        <v>785</v>
      </c>
      <c r="S148" s="49"/>
    </row>
    <row r="149" spans="1:19" ht="31.2" x14ac:dyDescent="0.3">
      <c r="A149" s="49" t="s">
        <v>375</v>
      </c>
      <c r="B149" s="44" t="s">
        <v>840</v>
      </c>
      <c r="C149" s="53" t="s">
        <v>841</v>
      </c>
      <c r="D149" s="53" t="s">
        <v>982</v>
      </c>
      <c r="E149" s="44" t="s">
        <v>146</v>
      </c>
      <c r="F149" s="53" t="s">
        <v>959</v>
      </c>
      <c r="G149" s="53" t="s">
        <v>63</v>
      </c>
      <c r="H149" s="53" t="s">
        <v>63</v>
      </c>
      <c r="I149" s="53" t="s">
        <v>967</v>
      </c>
      <c r="J149" s="53" t="s">
        <v>98</v>
      </c>
      <c r="K149" s="53" t="s">
        <v>1011</v>
      </c>
      <c r="L149" s="53" t="s">
        <v>26</v>
      </c>
      <c r="M149" s="44"/>
      <c r="N149" s="53"/>
      <c r="O149" s="53">
        <v>1815</v>
      </c>
      <c r="P149" s="44" t="s">
        <v>32</v>
      </c>
      <c r="Q149" s="53" t="s">
        <v>534</v>
      </c>
      <c r="R149" s="53" t="s">
        <v>63</v>
      </c>
      <c r="S149" s="49"/>
    </row>
    <row r="150" spans="1:19" x14ac:dyDescent="0.3">
      <c r="A150" s="49" t="s">
        <v>376</v>
      </c>
      <c r="B150" s="44" t="s">
        <v>840</v>
      </c>
      <c r="C150" s="53" t="s">
        <v>841</v>
      </c>
      <c r="D150" s="53" t="s">
        <v>982</v>
      </c>
      <c r="E150" s="44" t="s">
        <v>377</v>
      </c>
      <c r="F150" s="53" t="s">
        <v>959</v>
      </c>
      <c r="G150" s="53" t="s">
        <v>63</v>
      </c>
      <c r="H150" s="53" t="s">
        <v>63</v>
      </c>
      <c r="I150" s="53" t="s">
        <v>967</v>
      </c>
      <c r="J150" s="53">
        <v>1811</v>
      </c>
      <c r="K150" s="53" t="s">
        <v>1012</v>
      </c>
      <c r="L150" s="53" t="s">
        <v>15</v>
      </c>
      <c r="M150" s="44" t="s">
        <v>21</v>
      </c>
      <c r="N150" s="53" t="s">
        <v>237</v>
      </c>
      <c r="O150" s="53"/>
      <c r="P150" s="44"/>
      <c r="Q150" s="53"/>
      <c r="R150" s="53"/>
      <c r="S150" s="49"/>
    </row>
    <row r="151" spans="1:19" x14ac:dyDescent="0.3">
      <c r="A151" s="49" t="s">
        <v>326</v>
      </c>
      <c r="B151" s="44" t="s">
        <v>913</v>
      </c>
      <c r="C151" s="53" t="s">
        <v>914</v>
      </c>
      <c r="D151" s="53" t="s">
        <v>983</v>
      </c>
      <c r="E151" s="44" t="s">
        <v>522</v>
      </c>
      <c r="F151" s="53" t="s">
        <v>959</v>
      </c>
      <c r="G151" s="53" t="s">
        <v>217</v>
      </c>
      <c r="H151" s="53" t="s">
        <v>974</v>
      </c>
      <c r="I151" s="53" t="s">
        <v>967</v>
      </c>
      <c r="J151" s="53">
        <v>1811</v>
      </c>
      <c r="K151" s="53" t="s">
        <v>1012</v>
      </c>
      <c r="L151" s="53" t="s">
        <v>26</v>
      </c>
      <c r="M151" s="44"/>
      <c r="N151" s="53"/>
      <c r="O151" s="53">
        <v>1815</v>
      </c>
      <c r="P151" s="44" t="s">
        <v>522</v>
      </c>
      <c r="Q151" s="53" t="s">
        <v>959</v>
      </c>
      <c r="R151" s="53" t="s">
        <v>217</v>
      </c>
      <c r="S151" s="49" t="s">
        <v>523</v>
      </c>
    </row>
    <row r="152" spans="1:19" ht="31.2" x14ac:dyDescent="0.3">
      <c r="A152" s="49" t="s">
        <v>249</v>
      </c>
      <c r="B152" s="44" t="s">
        <v>953</v>
      </c>
      <c r="C152" s="53" t="s">
        <v>955</v>
      </c>
      <c r="D152" s="53" t="s">
        <v>984</v>
      </c>
      <c r="E152" s="44" t="s">
        <v>32</v>
      </c>
      <c r="F152" s="53" t="s">
        <v>32</v>
      </c>
      <c r="G152" s="53" t="s">
        <v>86</v>
      </c>
      <c r="H152" s="53" t="s">
        <v>86</v>
      </c>
      <c r="I152" s="53" t="s">
        <v>967</v>
      </c>
      <c r="J152" s="53" t="s">
        <v>87</v>
      </c>
      <c r="K152" s="53" t="s">
        <v>1010</v>
      </c>
      <c r="L152" s="53" t="s">
        <v>15</v>
      </c>
      <c r="M152" s="44" t="s">
        <v>21</v>
      </c>
      <c r="N152" s="53" t="s">
        <v>128</v>
      </c>
      <c r="O152" s="53"/>
      <c r="P152" s="44"/>
      <c r="Q152" s="53"/>
      <c r="R152" s="53"/>
      <c r="S152" s="49"/>
    </row>
    <row r="153" spans="1:19" x14ac:dyDescent="0.3">
      <c r="A153" s="49" t="s">
        <v>502</v>
      </c>
      <c r="B153" s="44" t="s">
        <v>905</v>
      </c>
      <c r="C153" s="53" t="s">
        <v>904</v>
      </c>
      <c r="D153" s="53" t="s">
        <v>983</v>
      </c>
      <c r="E153" s="44" t="s">
        <v>503</v>
      </c>
      <c r="F153" s="53" t="s">
        <v>959</v>
      </c>
      <c r="G153" s="53" t="s">
        <v>27</v>
      </c>
      <c r="H153" s="53" t="s">
        <v>973</v>
      </c>
      <c r="I153" s="53" t="s">
        <v>968</v>
      </c>
      <c r="J153" s="53">
        <v>1802</v>
      </c>
      <c r="K153" s="53" t="s">
        <v>1011</v>
      </c>
      <c r="L153" s="53" t="s">
        <v>15</v>
      </c>
      <c r="M153" s="44" t="s">
        <v>504</v>
      </c>
      <c r="N153" s="53">
        <v>1875</v>
      </c>
      <c r="O153" s="53"/>
      <c r="P153" s="44"/>
      <c r="Q153" s="53"/>
      <c r="R153" s="53"/>
      <c r="S153" s="49"/>
    </row>
    <row r="154" spans="1:19" x14ac:dyDescent="0.3">
      <c r="A154" s="49" t="s">
        <v>538</v>
      </c>
      <c r="B154" s="44" t="s">
        <v>536</v>
      </c>
      <c r="C154" s="53" t="s">
        <v>867</v>
      </c>
      <c r="D154" s="53" t="s">
        <v>983</v>
      </c>
      <c r="E154" s="44" t="s">
        <v>32</v>
      </c>
      <c r="F154" s="53" t="s">
        <v>32</v>
      </c>
      <c r="G154" s="53" t="s">
        <v>86</v>
      </c>
      <c r="H154" s="53" t="s">
        <v>86</v>
      </c>
      <c r="I154" s="53" t="s">
        <v>967</v>
      </c>
      <c r="J154" s="53" t="s">
        <v>87</v>
      </c>
      <c r="K154" s="53" t="s">
        <v>1010</v>
      </c>
      <c r="L154" s="53" t="s">
        <v>15</v>
      </c>
      <c r="M154" s="44" t="s">
        <v>537</v>
      </c>
      <c r="N154" s="53">
        <v>1811</v>
      </c>
      <c r="O154" s="53"/>
      <c r="P154" s="44"/>
      <c r="Q154" s="53"/>
      <c r="R154" s="53"/>
      <c r="S154" s="49"/>
    </row>
    <row r="155" spans="1:19" x14ac:dyDescent="0.3">
      <c r="A155" s="49" t="s">
        <v>539</v>
      </c>
      <c r="B155" s="44" t="s">
        <v>536</v>
      </c>
      <c r="C155" s="53" t="s">
        <v>867</v>
      </c>
      <c r="D155" s="53" t="s">
        <v>983</v>
      </c>
      <c r="E155" s="44" t="s">
        <v>32</v>
      </c>
      <c r="F155" s="53" t="s">
        <v>32</v>
      </c>
      <c r="G155" s="53" t="s">
        <v>86</v>
      </c>
      <c r="H155" s="53" t="s">
        <v>86</v>
      </c>
      <c r="I155" s="53" t="s">
        <v>967</v>
      </c>
      <c r="J155" s="53" t="s">
        <v>87</v>
      </c>
      <c r="K155" s="53" t="s">
        <v>1010</v>
      </c>
      <c r="L155" s="53" t="s">
        <v>787</v>
      </c>
      <c r="M155" s="44" t="s">
        <v>39</v>
      </c>
      <c r="N155" s="53">
        <v>1811</v>
      </c>
      <c r="O155" s="53"/>
      <c r="P155" s="44"/>
      <c r="Q155" s="53"/>
      <c r="R155" s="53"/>
      <c r="S155" s="49"/>
    </row>
    <row r="156" spans="1:19" x14ac:dyDescent="0.3">
      <c r="A156" s="49" t="s">
        <v>540</v>
      </c>
      <c r="B156" s="44" t="s">
        <v>536</v>
      </c>
      <c r="C156" s="53" t="s">
        <v>867</v>
      </c>
      <c r="D156" s="53" t="s">
        <v>983</v>
      </c>
      <c r="E156" s="44" t="s">
        <v>32</v>
      </c>
      <c r="F156" s="53" t="s">
        <v>32</v>
      </c>
      <c r="G156" s="53" t="s">
        <v>86</v>
      </c>
      <c r="H156" s="53" t="s">
        <v>86</v>
      </c>
      <c r="I156" s="53" t="s">
        <v>967</v>
      </c>
      <c r="J156" s="53" t="s">
        <v>87</v>
      </c>
      <c r="K156" s="53" t="s">
        <v>1010</v>
      </c>
      <c r="L156" s="53" t="s">
        <v>788</v>
      </c>
      <c r="M156" s="44"/>
      <c r="N156" s="53"/>
      <c r="O156" s="53">
        <v>1815</v>
      </c>
      <c r="P156" s="44" t="s">
        <v>218</v>
      </c>
      <c r="Q156" s="53" t="s">
        <v>961</v>
      </c>
      <c r="R156" s="53" t="s">
        <v>785</v>
      </c>
      <c r="S156" s="49"/>
    </row>
    <row r="157" spans="1:19" x14ac:dyDescent="0.3">
      <c r="A157" s="49" t="s">
        <v>102</v>
      </c>
      <c r="B157" s="44" t="s">
        <v>536</v>
      </c>
      <c r="C157" s="53" t="s">
        <v>867</v>
      </c>
      <c r="D157" s="53" t="s">
        <v>983</v>
      </c>
      <c r="E157" s="44" t="s">
        <v>44</v>
      </c>
      <c r="F157" s="53" t="s">
        <v>960</v>
      </c>
      <c r="G157" s="53" t="s">
        <v>45</v>
      </c>
      <c r="H157" s="53" t="s">
        <v>972</v>
      </c>
      <c r="I157" s="53" t="s">
        <v>967</v>
      </c>
      <c r="J157" s="53" t="s">
        <v>46</v>
      </c>
      <c r="K157" s="53" t="s">
        <v>1011</v>
      </c>
      <c r="L157" s="53" t="s">
        <v>26</v>
      </c>
      <c r="M157" s="44"/>
      <c r="N157" s="53"/>
      <c r="O157" s="53">
        <v>1815</v>
      </c>
      <c r="P157" s="44" t="s">
        <v>44</v>
      </c>
      <c r="Q157" s="53" t="s">
        <v>960</v>
      </c>
      <c r="R157" s="53" t="s">
        <v>45</v>
      </c>
      <c r="S157" s="49"/>
    </row>
    <row r="158" spans="1:19" x14ac:dyDescent="0.3">
      <c r="A158" s="49" t="s">
        <v>542</v>
      </c>
      <c r="B158" s="44" t="s">
        <v>536</v>
      </c>
      <c r="C158" s="53" t="s">
        <v>867</v>
      </c>
      <c r="D158" s="53" t="s">
        <v>983</v>
      </c>
      <c r="E158" s="44" t="s">
        <v>44</v>
      </c>
      <c r="F158" s="53" t="s">
        <v>960</v>
      </c>
      <c r="G158" s="53" t="s">
        <v>45</v>
      </c>
      <c r="H158" s="53" t="s">
        <v>972</v>
      </c>
      <c r="I158" s="53" t="s">
        <v>967</v>
      </c>
      <c r="J158" s="53" t="s">
        <v>46</v>
      </c>
      <c r="K158" s="53" t="s">
        <v>1011</v>
      </c>
      <c r="L158" s="53" t="s">
        <v>26</v>
      </c>
      <c r="M158" s="44"/>
      <c r="N158" s="53"/>
      <c r="O158" s="53">
        <v>1815</v>
      </c>
      <c r="P158" s="44" t="s">
        <v>44</v>
      </c>
      <c r="Q158" s="53" t="s">
        <v>960</v>
      </c>
      <c r="R158" s="53" t="s">
        <v>45</v>
      </c>
      <c r="S158" s="49"/>
    </row>
    <row r="159" spans="1:19" x14ac:dyDescent="0.3">
      <c r="A159" s="49" t="s">
        <v>102</v>
      </c>
      <c r="B159" s="44" t="s">
        <v>536</v>
      </c>
      <c r="C159" s="53" t="s">
        <v>867</v>
      </c>
      <c r="D159" s="53" t="s">
        <v>983</v>
      </c>
      <c r="E159" s="44" t="s">
        <v>44</v>
      </c>
      <c r="F159" s="53" t="s">
        <v>960</v>
      </c>
      <c r="G159" s="53" t="s">
        <v>45</v>
      </c>
      <c r="H159" s="53" t="s">
        <v>972</v>
      </c>
      <c r="I159" s="53" t="s">
        <v>967</v>
      </c>
      <c r="J159" s="53" t="s">
        <v>46</v>
      </c>
      <c r="K159" s="53" t="s">
        <v>1011</v>
      </c>
      <c r="L159" s="53" t="s">
        <v>26</v>
      </c>
      <c r="M159" s="44"/>
      <c r="N159" s="53"/>
      <c r="O159" s="53">
        <v>1815</v>
      </c>
      <c r="P159" s="44" t="s">
        <v>44</v>
      </c>
      <c r="Q159" s="53" t="s">
        <v>960</v>
      </c>
      <c r="R159" s="53" t="s">
        <v>45</v>
      </c>
      <c r="S159" s="49"/>
    </row>
    <row r="160" spans="1:19" x14ac:dyDescent="0.3">
      <c r="A160" s="49" t="s">
        <v>543</v>
      </c>
      <c r="B160" s="44" t="s">
        <v>536</v>
      </c>
      <c r="C160" s="53" t="s">
        <v>867</v>
      </c>
      <c r="D160" s="53" t="s">
        <v>983</v>
      </c>
      <c r="E160" s="44" t="s">
        <v>44</v>
      </c>
      <c r="F160" s="53" t="s">
        <v>960</v>
      </c>
      <c r="G160" s="53" t="s">
        <v>45</v>
      </c>
      <c r="H160" s="53" t="s">
        <v>972</v>
      </c>
      <c r="I160" s="53" t="s">
        <v>967</v>
      </c>
      <c r="J160" s="53" t="s">
        <v>46</v>
      </c>
      <c r="K160" s="53" t="s">
        <v>1011</v>
      </c>
      <c r="L160" s="53" t="s">
        <v>26</v>
      </c>
      <c r="M160" s="44"/>
      <c r="N160" s="53"/>
      <c r="O160" s="53">
        <v>1815</v>
      </c>
      <c r="P160" s="44" t="s">
        <v>44</v>
      </c>
      <c r="Q160" s="53" t="s">
        <v>960</v>
      </c>
      <c r="R160" s="53" t="s">
        <v>45</v>
      </c>
      <c r="S160" s="49"/>
    </row>
    <row r="161" spans="1:19" x14ac:dyDescent="0.3">
      <c r="A161" s="49" t="s">
        <v>544</v>
      </c>
      <c r="B161" s="44" t="s">
        <v>536</v>
      </c>
      <c r="C161" s="53" t="s">
        <v>867</v>
      </c>
      <c r="D161" s="53" t="s">
        <v>983</v>
      </c>
      <c r="E161" s="44" t="s">
        <v>100</v>
      </c>
      <c r="F161" s="53" t="s">
        <v>959</v>
      </c>
      <c r="G161" s="53" t="s">
        <v>217</v>
      </c>
      <c r="H161" s="53" t="s">
        <v>974</v>
      </c>
      <c r="I161" s="53" t="s">
        <v>967</v>
      </c>
      <c r="J161" s="53" t="s">
        <v>545</v>
      </c>
      <c r="K161" s="53" t="s">
        <v>1012</v>
      </c>
      <c r="L161" s="53" t="s">
        <v>26</v>
      </c>
      <c r="M161" s="44"/>
      <c r="N161" s="53"/>
      <c r="O161" s="53">
        <v>1815</v>
      </c>
      <c r="P161" s="44" t="s">
        <v>100</v>
      </c>
      <c r="Q161" s="53" t="s">
        <v>959</v>
      </c>
      <c r="R161" s="53" t="s">
        <v>217</v>
      </c>
      <c r="S161" s="49" t="s">
        <v>546</v>
      </c>
    </row>
    <row r="162" spans="1:19" x14ac:dyDescent="0.3">
      <c r="A162" s="49" t="s">
        <v>541</v>
      </c>
      <c r="B162" s="44" t="s">
        <v>536</v>
      </c>
      <c r="C162" s="53" t="s">
        <v>867</v>
      </c>
      <c r="D162" s="53" t="s">
        <v>983</v>
      </c>
      <c r="E162" s="44" t="s">
        <v>401</v>
      </c>
      <c r="F162" s="53" t="s">
        <v>963</v>
      </c>
      <c r="G162" s="53" t="s">
        <v>27</v>
      </c>
      <c r="H162" s="53" t="s">
        <v>973</v>
      </c>
      <c r="I162" s="53" t="s">
        <v>968</v>
      </c>
      <c r="J162" s="53">
        <v>1798</v>
      </c>
      <c r="K162" s="53" t="s">
        <v>1010</v>
      </c>
      <c r="L162" s="53" t="s">
        <v>15</v>
      </c>
      <c r="M162" s="44" t="s">
        <v>21</v>
      </c>
      <c r="N162" s="53" t="s">
        <v>392</v>
      </c>
      <c r="O162" s="53"/>
      <c r="P162" s="44"/>
      <c r="Q162" s="53"/>
      <c r="R162" s="53"/>
      <c r="S162" s="49" t="s">
        <v>402</v>
      </c>
    </row>
    <row r="163" spans="1:19" x14ac:dyDescent="0.3">
      <c r="A163" s="49" t="s">
        <v>514</v>
      </c>
      <c r="B163" s="44" t="s">
        <v>906</v>
      </c>
      <c r="C163" s="53" t="s">
        <v>907</v>
      </c>
      <c r="D163" s="53" t="s">
        <v>984</v>
      </c>
      <c r="E163" s="44" t="s">
        <v>32</v>
      </c>
      <c r="F163" s="53" t="s">
        <v>32</v>
      </c>
      <c r="G163" s="53" t="s">
        <v>86</v>
      </c>
      <c r="H163" s="53" t="s">
        <v>86</v>
      </c>
      <c r="I163" s="53" t="s">
        <v>967</v>
      </c>
      <c r="J163" s="53" t="s">
        <v>87</v>
      </c>
      <c r="K163" s="53" t="s">
        <v>1010</v>
      </c>
      <c r="L163" s="53" t="s">
        <v>787</v>
      </c>
      <c r="M163" s="44" t="s">
        <v>21</v>
      </c>
      <c r="N163" s="53" t="s">
        <v>128</v>
      </c>
      <c r="O163" s="53"/>
      <c r="P163" s="44"/>
      <c r="Q163" s="53"/>
      <c r="R163" s="53"/>
      <c r="S163" s="49"/>
    </row>
    <row r="164" spans="1:19" x14ac:dyDescent="0.3">
      <c r="A164" s="49" t="s">
        <v>430</v>
      </c>
      <c r="B164" s="44" t="s">
        <v>431</v>
      </c>
      <c r="C164" s="53" t="s">
        <v>868</v>
      </c>
      <c r="D164" s="53" t="s">
        <v>982</v>
      </c>
      <c r="E164" s="44" t="s">
        <v>212</v>
      </c>
      <c r="F164" s="53" t="s">
        <v>959</v>
      </c>
      <c r="G164" s="53" t="s">
        <v>213</v>
      </c>
      <c r="H164" s="53" t="s">
        <v>972</v>
      </c>
      <c r="I164" s="53" t="s">
        <v>967</v>
      </c>
      <c r="J164" s="53">
        <v>1811</v>
      </c>
      <c r="K164" s="53" t="s">
        <v>1012</v>
      </c>
      <c r="L164" s="53" t="s">
        <v>15</v>
      </c>
      <c r="M164" s="44" t="s">
        <v>21</v>
      </c>
      <c r="N164" s="53">
        <v>1813</v>
      </c>
      <c r="O164" s="53"/>
      <c r="P164" s="44"/>
      <c r="Q164" s="53"/>
      <c r="R164" s="53"/>
      <c r="S164" s="49"/>
    </row>
    <row r="165" spans="1:19" x14ac:dyDescent="0.3">
      <c r="A165" s="49" t="s">
        <v>135</v>
      </c>
      <c r="B165" s="44" t="s">
        <v>119</v>
      </c>
      <c r="C165" s="53" t="s">
        <v>871</v>
      </c>
      <c r="D165" s="53" t="s">
        <v>984</v>
      </c>
      <c r="E165" s="44" t="s">
        <v>136</v>
      </c>
      <c r="F165" s="53" t="s">
        <v>959</v>
      </c>
      <c r="G165" s="53" t="s">
        <v>11</v>
      </c>
      <c r="H165" s="53" t="s">
        <v>973</v>
      </c>
      <c r="I165" s="53" t="s">
        <v>968</v>
      </c>
      <c r="J165" s="53" t="s">
        <v>12</v>
      </c>
      <c r="K165" s="53" t="s">
        <v>1010</v>
      </c>
      <c r="L165" s="53" t="s">
        <v>26</v>
      </c>
      <c r="M165" s="44"/>
      <c r="N165" s="53"/>
      <c r="O165" s="53">
        <v>1815</v>
      </c>
      <c r="P165" s="44" t="s">
        <v>28</v>
      </c>
      <c r="Q165" s="53" t="s">
        <v>534</v>
      </c>
      <c r="R165" s="53" t="s">
        <v>11</v>
      </c>
      <c r="S165" s="49"/>
    </row>
    <row r="166" spans="1:19" x14ac:dyDescent="0.3">
      <c r="A166" s="49" t="s">
        <v>143</v>
      </c>
      <c r="B166" s="44" t="s">
        <v>119</v>
      </c>
      <c r="C166" s="53" t="s">
        <v>871</v>
      </c>
      <c r="D166" s="53" t="s">
        <v>984</v>
      </c>
      <c r="E166" s="44" t="s">
        <v>144</v>
      </c>
      <c r="F166" s="53" t="s">
        <v>959</v>
      </c>
      <c r="G166" s="53" t="s">
        <v>11</v>
      </c>
      <c r="H166" s="53" t="s">
        <v>973</v>
      </c>
      <c r="I166" s="53" t="s">
        <v>968</v>
      </c>
      <c r="J166" s="53" t="s">
        <v>12</v>
      </c>
      <c r="K166" s="53" t="s">
        <v>1010</v>
      </c>
      <c r="L166" s="53" t="s">
        <v>15</v>
      </c>
      <c r="M166" s="44" t="s">
        <v>427</v>
      </c>
      <c r="N166" s="53">
        <v>1811</v>
      </c>
      <c r="O166" s="53"/>
      <c r="P166" s="44"/>
      <c r="Q166" s="53"/>
      <c r="R166" s="53"/>
      <c r="S166" s="49"/>
    </row>
    <row r="167" spans="1:19" ht="31.2" x14ac:dyDescent="0.3">
      <c r="A167" s="49" t="s">
        <v>139</v>
      </c>
      <c r="B167" s="44" t="s">
        <v>119</v>
      </c>
      <c r="C167" s="53" t="s">
        <v>871</v>
      </c>
      <c r="D167" s="53" t="s">
        <v>984</v>
      </c>
      <c r="E167" s="44" t="s">
        <v>140</v>
      </c>
      <c r="F167" s="53" t="s">
        <v>959</v>
      </c>
      <c r="G167" s="53" t="s">
        <v>11</v>
      </c>
      <c r="H167" s="53" t="s">
        <v>973</v>
      </c>
      <c r="I167" s="53" t="s">
        <v>968</v>
      </c>
      <c r="J167" s="53" t="s">
        <v>12</v>
      </c>
      <c r="K167" s="53" t="s">
        <v>1010</v>
      </c>
      <c r="L167" s="53" t="s">
        <v>141</v>
      </c>
      <c r="M167" s="44" t="s">
        <v>694</v>
      </c>
      <c r="N167" s="53">
        <v>1801</v>
      </c>
      <c r="O167" s="53"/>
      <c r="P167" s="44"/>
      <c r="Q167" s="53"/>
      <c r="R167" s="53"/>
      <c r="S167" s="49" t="s">
        <v>142</v>
      </c>
    </row>
    <row r="168" spans="1:19" x14ac:dyDescent="0.3">
      <c r="A168" s="49" t="s">
        <v>137</v>
      </c>
      <c r="B168" s="44" t="s">
        <v>119</v>
      </c>
      <c r="C168" s="53" t="s">
        <v>871</v>
      </c>
      <c r="D168" s="53" t="s">
        <v>984</v>
      </c>
      <c r="E168" s="44" t="s">
        <v>138</v>
      </c>
      <c r="F168" s="53" t="s">
        <v>959</v>
      </c>
      <c r="G168" s="53" t="s">
        <v>11</v>
      </c>
      <c r="H168" s="53" t="s">
        <v>973</v>
      </c>
      <c r="I168" s="53" t="s">
        <v>968</v>
      </c>
      <c r="J168" s="53" t="s">
        <v>12</v>
      </c>
      <c r="K168" s="53" t="s">
        <v>1010</v>
      </c>
      <c r="L168" s="53" t="s">
        <v>26</v>
      </c>
      <c r="M168" s="44"/>
      <c r="N168" s="53"/>
      <c r="O168" s="53">
        <v>1815</v>
      </c>
      <c r="P168" s="44" t="s">
        <v>28</v>
      </c>
      <c r="Q168" s="53" t="s">
        <v>534</v>
      </c>
      <c r="R168" s="53" t="s">
        <v>11</v>
      </c>
      <c r="S168" s="49"/>
    </row>
    <row r="169" spans="1:19" x14ac:dyDescent="0.3">
      <c r="A169" s="49" t="s">
        <v>160</v>
      </c>
      <c r="B169" s="44" t="s">
        <v>119</v>
      </c>
      <c r="C169" s="53" t="s">
        <v>871</v>
      </c>
      <c r="D169" s="53" t="s">
        <v>984</v>
      </c>
      <c r="E169" s="44" t="s">
        <v>18</v>
      </c>
      <c r="F169" s="53" t="s">
        <v>959</v>
      </c>
      <c r="G169" s="53" t="s">
        <v>147</v>
      </c>
      <c r="H169" s="53" t="s">
        <v>973</v>
      </c>
      <c r="I169" s="53" t="s">
        <v>968</v>
      </c>
      <c r="J169" s="53" t="s">
        <v>148</v>
      </c>
      <c r="K169" s="53" t="s">
        <v>1010</v>
      </c>
      <c r="L169" s="53" t="s">
        <v>26</v>
      </c>
      <c r="M169" s="44"/>
      <c r="N169" s="53"/>
      <c r="O169" s="53">
        <v>1815</v>
      </c>
      <c r="P169" s="44"/>
      <c r="Q169" s="53"/>
      <c r="R169" s="53" t="s">
        <v>147</v>
      </c>
      <c r="S169" s="49"/>
    </row>
    <row r="170" spans="1:19" x14ac:dyDescent="0.3">
      <c r="A170" s="49" t="s">
        <v>145</v>
      </c>
      <c r="B170" s="44" t="s">
        <v>119</v>
      </c>
      <c r="C170" s="53" t="s">
        <v>871</v>
      </c>
      <c r="D170" s="53" t="s">
        <v>984</v>
      </c>
      <c r="E170" s="44" t="s">
        <v>146</v>
      </c>
      <c r="F170" s="53" t="s">
        <v>959</v>
      </c>
      <c r="G170" s="53" t="s">
        <v>147</v>
      </c>
      <c r="H170" s="53" t="s">
        <v>973</v>
      </c>
      <c r="I170" s="53" t="s">
        <v>968</v>
      </c>
      <c r="J170" s="53" t="s">
        <v>148</v>
      </c>
      <c r="K170" s="53" t="s">
        <v>1010</v>
      </c>
      <c r="L170" s="53" t="s">
        <v>26</v>
      </c>
      <c r="M170" s="44"/>
      <c r="N170" s="53"/>
      <c r="O170" s="53">
        <v>1815</v>
      </c>
      <c r="P170" s="44"/>
      <c r="Q170" s="53"/>
      <c r="R170" s="53" t="s">
        <v>147</v>
      </c>
      <c r="S170" s="49"/>
    </row>
    <row r="171" spans="1:19" x14ac:dyDescent="0.3">
      <c r="A171" s="49" t="s">
        <v>155</v>
      </c>
      <c r="B171" s="44" t="s">
        <v>119</v>
      </c>
      <c r="C171" s="53" t="s">
        <v>871</v>
      </c>
      <c r="D171" s="53" t="s">
        <v>984</v>
      </c>
      <c r="E171" s="44" t="s">
        <v>156</v>
      </c>
      <c r="F171" s="53" t="s">
        <v>959</v>
      </c>
      <c r="G171" s="53" t="s">
        <v>147</v>
      </c>
      <c r="H171" s="53" t="s">
        <v>973</v>
      </c>
      <c r="I171" s="53" t="s">
        <v>968</v>
      </c>
      <c r="J171" s="53" t="s">
        <v>148</v>
      </c>
      <c r="K171" s="53" t="s">
        <v>1010</v>
      </c>
      <c r="L171" s="53" t="s">
        <v>15</v>
      </c>
      <c r="M171" s="44" t="s">
        <v>537</v>
      </c>
      <c r="N171" s="53">
        <v>1805</v>
      </c>
      <c r="O171" s="53"/>
      <c r="P171" s="44"/>
      <c r="Q171" s="53"/>
      <c r="R171" s="53"/>
      <c r="S171" s="49"/>
    </row>
    <row r="172" spans="1:19" x14ac:dyDescent="0.3">
      <c r="A172" s="49" t="s">
        <v>149</v>
      </c>
      <c r="B172" s="44" t="s">
        <v>119</v>
      </c>
      <c r="C172" s="53" t="s">
        <v>871</v>
      </c>
      <c r="D172" s="53" t="s">
        <v>984</v>
      </c>
      <c r="E172" s="44" t="s">
        <v>150</v>
      </c>
      <c r="F172" s="53" t="s">
        <v>959</v>
      </c>
      <c r="G172" s="53" t="s">
        <v>147</v>
      </c>
      <c r="H172" s="53" t="s">
        <v>973</v>
      </c>
      <c r="I172" s="53" t="s">
        <v>968</v>
      </c>
      <c r="J172" s="53" t="s">
        <v>148</v>
      </c>
      <c r="K172" s="53" t="s">
        <v>1010</v>
      </c>
      <c r="L172" s="53" t="s">
        <v>15</v>
      </c>
      <c r="M172" s="44" t="s">
        <v>151</v>
      </c>
      <c r="N172" s="53" t="s">
        <v>152</v>
      </c>
      <c r="O172" s="53"/>
      <c r="P172" s="44"/>
      <c r="Q172" s="53"/>
      <c r="R172" s="53"/>
      <c r="S172" s="49"/>
    </row>
    <row r="173" spans="1:19" x14ac:dyDescent="0.3">
      <c r="A173" s="49" t="s">
        <v>153</v>
      </c>
      <c r="B173" s="44" t="s">
        <v>119</v>
      </c>
      <c r="C173" s="53" t="s">
        <v>871</v>
      </c>
      <c r="D173" s="53" t="s">
        <v>984</v>
      </c>
      <c r="E173" s="44" t="s">
        <v>154</v>
      </c>
      <c r="F173" s="53" t="s">
        <v>959</v>
      </c>
      <c r="G173" s="53" t="s">
        <v>147</v>
      </c>
      <c r="H173" s="53" t="s">
        <v>973</v>
      </c>
      <c r="I173" s="53" t="s">
        <v>968</v>
      </c>
      <c r="J173" s="53" t="s">
        <v>148</v>
      </c>
      <c r="K173" s="53" t="s">
        <v>1010</v>
      </c>
      <c r="L173" s="53" t="s">
        <v>26</v>
      </c>
      <c r="M173" s="44"/>
      <c r="N173" s="53"/>
      <c r="O173" s="53">
        <v>1815</v>
      </c>
      <c r="P173" s="44"/>
      <c r="Q173" s="53"/>
      <c r="R173" s="53" t="s">
        <v>147</v>
      </c>
      <c r="S173" s="49"/>
    </row>
    <row r="174" spans="1:19" x14ac:dyDescent="0.3">
      <c r="A174" s="49" t="s">
        <v>161</v>
      </c>
      <c r="B174" s="44" t="s">
        <v>119</v>
      </c>
      <c r="C174" s="53" t="s">
        <v>871</v>
      </c>
      <c r="D174" s="53" t="s">
        <v>984</v>
      </c>
      <c r="E174" s="44" t="s">
        <v>162</v>
      </c>
      <c r="F174" s="53" t="s">
        <v>959</v>
      </c>
      <c r="G174" s="53" t="s">
        <v>147</v>
      </c>
      <c r="H174" s="53" t="s">
        <v>973</v>
      </c>
      <c r="I174" s="53" t="s">
        <v>968</v>
      </c>
      <c r="J174" s="53" t="s">
        <v>148</v>
      </c>
      <c r="K174" s="53" t="s">
        <v>1010</v>
      </c>
      <c r="L174" s="53" t="s">
        <v>15</v>
      </c>
      <c r="M174" s="44" t="s">
        <v>39</v>
      </c>
      <c r="N174" s="53">
        <v>1801</v>
      </c>
      <c r="O174" s="53"/>
      <c r="P174" s="44"/>
      <c r="Q174" s="53"/>
      <c r="R174" s="53"/>
      <c r="S174" s="49"/>
    </row>
    <row r="175" spans="1:19" x14ac:dyDescent="0.3">
      <c r="A175" s="49" t="s">
        <v>157</v>
      </c>
      <c r="B175" s="44" t="s">
        <v>119</v>
      </c>
      <c r="C175" s="53" t="s">
        <v>871</v>
      </c>
      <c r="D175" s="53" t="s">
        <v>984</v>
      </c>
      <c r="E175" s="44" t="s">
        <v>416</v>
      </c>
      <c r="F175" s="53" t="s">
        <v>959</v>
      </c>
      <c r="G175" s="53" t="s">
        <v>147</v>
      </c>
      <c r="H175" s="53" t="s">
        <v>973</v>
      </c>
      <c r="I175" s="53" t="s">
        <v>968</v>
      </c>
      <c r="J175" s="53" t="s">
        <v>148</v>
      </c>
      <c r="K175" s="53" t="s">
        <v>1010</v>
      </c>
      <c r="L175" s="53" t="s">
        <v>26</v>
      </c>
      <c r="M175" s="44"/>
      <c r="N175" s="53"/>
      <c r="O175" s="53">
        <v>1815</v>
      </c>
      <c r="P175" s="44"/>
      <c r="Q175" s="53"/>
      <c r="R175" s="53" t="s">
        <v>147</v>
      </c>
      <c r="S175" s="49"/>
    </row>
    <row r="176" spans="1:19" x14ac:dyDescent="0.3">
      <c r="A176" s="49" t="s">
        <v>158</v>
      </c>
      <c r="B176" s="44" t="s">
        <v>119</v>
      </c>
      <c r="C176" s="53" t="s">
        <v>871</v>
      </c>
      <c r="D176" s="53" t="s">
        <v>984</v>
      </c>
      <c r="E176" s="44" t="s">
        <v>416</v>
      </c>
      <c r="F176" s="53" t="s">
        <v>959</v>
      </c>
      <c r="G176" s="53" t="s">
        <v>147</v>
      </c>
      <c r="H176" s="53" t="s">
        <v>973</v>
      </c>
      <c r="I176" s="53" t="s">
        <v>968</v>
      </c>
      <c r="J176" s="53" t="s">
        <v>148</v>
      </c>
      <c r="K176" s="53" t="s">
        <v>1010</v>
      </c>
      <c r="L176" s="53" t="s">
        <v>787</v>
      </c>
      <c r="M176" s="44" t="s">
        <v>21</v>
      </c>
      <c r="N176" s="53">
        <v>1797</v>
      </c>
      <c r="O176" s="53"/>
      <c r="P176" s="44"/>
      <c r="Q176" s="53"/>
      <c r="R176" s="53"/>
      <c r="S176" s="49"/>
    </row>
    <row r="177" spans="1:19" x14ac:dyDescent="0.3">
      <c r="A177" s="49" t="s">
        <v>159</v>
      </c>
      <c r="B177" s="44" t="s">
        <v>119</v>
      </c>
      <c r="C177" s="53" t="s">
        <v>871</v>
      </c>
      <c r="D177" s="53" t="s">
        <v>984</v>
      </c>
      <c r="E177" s="44" t="s">
        <v>416</v>
      </c>
      <c r="F177" s="53" t="s">
        <v>959</v>
      </c>
      <c r="G177" s="53" t="s">
        <v>147</v>
      </c>
      <c r="H177" s="53" t="s">
        <v>973</v>
      </c>
      <c r="I177" s="53" t="s">
        <v>968</v>
      </c>
      <c r="J177" s="53" t="s">
        <v>148</v>
      </c>
      <c r="K177" s="53" t="s">
        <v>1010</v>
      </c>
      <c r="L177" s="53" t="s">
        <v>15</v>
      </c>
      <c r="M177" s="44" t="s">
        <v>21</v>
      </c>
      <c r="N177" s="53">
        <v>1797</v>
      </c>
      <c r="O177" s="53"/>
      <c r="P177" s="44"/>
      <c r="Q177" s="53"/>
      <c r="R177" s="53"/>
      <c r="S177" s="49"/>
    </row>
    <row r="178" spans="1:19" x14ac:dyDescent="0.3">
      <c r="A178" s="49" t="s">
        <v>163</v>
      </c>
      <c r="B178" s="44" t="s">
        <v>119</v>
      </c>
      <c r="C178" s="53" t="s">
        <v>871</v>
      </c>
      <c r="D178" s="53" t="s">
        <v>984</v>
      </c>
      <c r="E178" s="44" t="s">
        <v>164</v>
      </c>
      <c r="F178" s="53" t="s">
        <v>959</v>
      </c>
      <c r="G178" s="53" t="s">
        <v>147</v>
      </c>
      <c r="H178" s="53" t="s">
        <v>973</v>
      </c>
      <c r="I178" s="53" t="s">
        <v>968</v>
      </c>
      <c r="J178" s="53" t="s">
        <v>148</v>
      </c>
      <c r="K178" s="53" t="s">
        <v>1010</v>
      </c>
      <c r="L178" s="53" t="s">
        <v>26</v>
      </c>
      <c r="M178" s="44"/>
      <c r="N178" s="53"/>
      <c r="O178" s="53">
        <v>1815</v>
      </c>
      <c r="P178" s="44"/>
      <c r="Q178" s="53"/>
      <c r="R178" s="53" t="s">
        <v>147</v>
      </c>
      <c r="S178" s="49"/>
    </row>
    <row r="179" spans="1:19" x14ac:dyDescent="0.3">
      <c r="A179" s="49" t="s">
        <v>175</v>
      </c>
      <c r="B179" s="44" t="s">
        <v>119</v>
      </c>
      <c r="C179" s="53" t="s">
        <v>871</v>
      </c>
      <c r="D179" s="53" t="s">
        <v>984</v>
      </c>
      <c r="E179" s="44"/>
      <c r="F179" s="53" t="s">
        <v>961</v>
      </c>
      <c r="G179" s="53" t="s">
        <v>176</v>
      </c>
      <c r="H179" s="53" t="s">
        <v>973</v>
      </c>
      <c r="I179" s="53" t="s">
        <v>968</v>
      </c>
      <c r="J179" s="53">
        <v>1797</v>
      </c>
      <c r="K179" s="53" t="s">
        <v>1010</v>
      </c>
      <c r="L179" s="53" t="s">
        <v>141</v>
      </c>
      <c r="M179" s="44" t="s">
        <v>712</v>
      </c>
      <c r="N179" s="53">
        <v>1801</v>
      </c>
      <c r="O179" s="53"/>
      <c r="P179" s="44"/>
      <c r="Q179" s="53"/>
      <c r="R179" s="53"/>
      <c r="S179" s="49" t="s">
        <v>177</v>
      </c>
    </row>
    <row r="180" spans="1:19" x14ac:dyDescent="0.3">
      <c r="A180" s="49" t="s">
        <v>184</v>
      </c>
      <c r="B180" s="44" t="s">
        <v>119</v>
      </c>
      <c r="C180" s="53" t="s">
        <v>871</v>
      </c>
      <c r="D180" s="53" t="s">
        <v>984</v>
      </c>
      <c r="E180" s="44" t="s">
        <v>18</v>
      </c>
      <c r="F180" s="53" t="s">
        <v>959</v>
      </c>
      <c r="G180" s="53" t="s">
        <v>63</v>
      </c>
      <c r="H180" s="53" t="s">
        <v>63</v>
      </c>
      <c r="I180" s="53" t="s">
        <v>967</v>
      </c>
      <c r="J180" s="53" t="s">
        <v>98</v>
      </c>
      <c r="K180" s="53" t="s">
        <v>1011</v>
      </c>
      <c r="L180" s="53" t="s">
        <v>26</v>
      </c>
      <c r="M180" s="44"/>
      <c r="N180" s="53"/>
      <c r="O180" s="53">
        <v>1815</v>
      </c>
      <c r="P180" s="44" t="s">
        <v>32</v>
      </c>
      <c r="Q180" s="53" t="s">
        <v>534</v>
      </c>
      <c r="R180" s="53" t="s">
        <v>63</v>
      </c>
      <c r="S180" s="49"/>
    </row>
    <row r="181" spans="1:19" x14ac:dyDescent="0.3">
      <c r="A181" s="49" t="s">
        <v>129</v>
      </c>
      <c r="B181" s="44" t="s">
        <v>119</v>
      </c>
      <c r="C181" s="53" t="s">
        <v>871</v>
      </c>
      <c r="D181" s="53" t="s">
        <v>984</v>
      </c>
      <c r="E181" s="44" t="s">
        <v>32</v>
      </c>
      <c r="F181" s="53" t="s">
        <v>32</v>
      </c>
      <c r="G181" s="53" t="s">
        <v>86</v>
      </c>
      <c r="H181" s="53" t="s">
        <v>86</v>
      </c>
      <c r="I181" s="53" t="s">
        <v>967</v>
      </c>
      <c r="J181" s="53" t="s">
        <v>130</v>
      </c>
      <c r="K181" s="53" t="s">
        <v>1010</v>
      </c>
      <c r="L181" s="53" t="s">
        <v>15</v>
      </c>
      <c r="M181" s="44" t="s">
        <v>115</v>
      </c>
      <c r="N181" s="53">
        <v>1801</v>
      </c>
      <c r="O181" s="53"/>
      <c r="P181" s="44"/>
      <c r="Q181" s="53"/>
      <c r="R181" s="53"/>
      <c r="S181" s="49"/>
    </row>
    <row r="182" spans="1:19" ht="31.2" x14ac:dyDescent="0.3">
      <c r="A182" s="49" t="s">
        <v>131</v>
      </c>
      <c r="B182" s="44" t="s">
        <v>119</v>
      </c>
      <c r="C182" s="53" t="s">
        <v>871</v>
      </c>
      <c r="D182" s="53" t="s">
        <v>984</v>
      </c>
      <c r="E182" s="44" t="s">
        <v>32</v>
      </c>
      <c r="F182" s="53" t="s">
        <v>32</v>
      </c>
      <c r="G182" s="53" t="s">
        <v>86</v>
      </c>
      <c r="H182" s="53" t="s">
        <v>86</v>
      </c>
      <c r="I182" s="53" t="s">
        <v>967</v>
      </c>
      <c r="J182" s="53" t="s">
        <v>130</v>
      </c>
      <c r="K182" s="53" t="s">
        <v>1010</v>
      </c>
      <c r="L182" s="53" t="s">
        <v>787</v>
      </c>
      <c r="M182" s="44" t="s">
        <v>132</v>
      </c>
      <c r="N182" s="53" t="s">
        <v>133</v>
      </c>
      <c r="O182" s="53"/>
      <c r="P182" s="44"/>
      <c r="Q182" s="53"/>
      <c r="R182" s="53"/>
      <c r="S182" s="49"/>
    </row>
    <row r="183" spans="1:19" ht="31.2" x14ac:dyDescent="0.3">
      <c r="A183" s="49" t="s">
        <v>134</v>
      </c>
      <c r="B183" s="44" t="s">
        <v>119</v>
      </c>
      <c r="C183" s="53" t="s">
        <v>871</v>
      </c>
      <c r="D183" s="53" t="s">
        <v>984</v>
      </c>
      <c r="E183" s="44" t="s">
        <v>32</v>
      </c>
      <c r="F183" s="53" t="s">
        <v>32</v>
      </c>
      <c r="G183" s="53" t="s">
        <v>86</v>
      </c>
      <c r="H183" s="53" t="s">
        <v>86</v>
      </c>
      <c r="I183" s="53" t="s">
        <v>967</v>
      </c>
      <c r="J183" s="53" t="s">
        <v>130</v>
      </c>
      <c r="K183" s="53" t="s">
        <v>1010</v>
      </c>
      <c r="L183" s="53" t="s">
        <v>15</v>
      </c>
      <c r="M183" s="44" t="s">
        <v>21</v>
      </c>
      <c r="N183" s="53" t="s">
        <v>128</v>
      </c>
      <c r="O183" s="53"/>
      <c r="P183" s="44"/>
      <c r="Q183" s="53"/>
      <c r="R183" s="53"/>
      <c r="S183" s="49"/>
    </row>
    <row r="184" spans="1:19" x14ac:dyDescent="0.3">
      <c r="A184" s="49" t="s">
        <v>118</v>
      </c>
      <c r="B184" s="44" t="s">
        <v>119</v>
      </c>
      <c r="C184" s="53" t="s">
        <v>871</v>
      </c>
      <c r="D184" s="53" t="s">
        <v>984</v>
      </c>
      <c r="E184" s="44" t="s">
        <v>32</v>
      </c>
      <c r="F184" s="53" t="s">
        <v>32</v>
      </c>
      <c r="G184" s="53" t="s">
        <v>86</v>
      </c>
      <c r="H184" s="53" t="s">
        <v>86</v>
      </c>
      <c r="I184" s="53" t="s">
        <v>967</v>
      </c>
      <c r="J184" s="53" t="s">
        <v>120</v>
      </c>
      <c r="K184" s="53" t="s">
        <v>1010</v>
      </c>
      <c r="L184" s="53" t="s">
        <v>26</v>
      </c>
      <c r="M184" s="44"/>
      <c r="N184" s="53"/>
      <c r="O184" s="53">
        <v>1815</v>
      </c>
      <c r="P184" s="44" t="s">
        <v>32</v>
      </c>
      <c r="Q184" s="53" t="s">
        <v>534</v>
      </c>
      <c r="R184" s="53" t="s">
        <v>86</v>
      </c>
      <c r="S184" s="49"/>
    </row>
    <row r="185" spans="1:19" x14ac:dyDescent="0.3">
      <c r="A185" s="49" t="s">
        <v>121</v>
      </c>
      <c r="B185" s="44" t="s">
        <v>119</v>
      </c>
      <c r="C185" s="53" t="s">
        <v>871</v>
      </c>
      <c r="D185" s="53" t="s">
        <v>984</v>
      </c>
      <c r="E185" s="44" t="s">
        <v>32</v>
      </c>
      <c r="F185" s="53" t="s">
        <v>32</v>
      </c>
      <c r="G185" s="53" t="s">
        <v>86</v>
      </c>
      <c r="H185" s="53" t="s">
        <v>86</v>
      </c>
      <c r="I185" s="53" t="s">
        <v>967</v>
      </c>
      <c r="J185" s="53" t="s">
        <v>120</v>
      </c>
      <c r="K185" s="53" t="s">
        <v>1010</v>
      </c>
      <c r="L185" s="53" t="s">
        <v>15</v>
      </c>
      <c r="M185" s="44" t="s">
        <v>122</v>
      </c>
      <c r="N185" s="53">
        <v>1811</v>
      </c>
      <c r="O185" s="53"/>
      <c r="P185" s="44"/>
      <c r="Q185" s="53"/>
      <c r="R185" s="53"/>
      <c r="S185" s="49"/>
    </row>
    <row r="186" spans="1:19" x14ac:dyDescent="0.3">
      <c r="A186" s="49" t="s">
        <v>123</v>
      </c>
      <c r="B186" s="44" t="s">
        <v>119</v>
      </c>
      <c r="C186" s="53" t="s">
        <v>871</v>
      </c>
      <c r="D186" s="53" t="s">
        <v>984</v>
      </c>
      <c r="E186" s="44" t="s">
        <v>32</v>
      </c>
      <c r="F186" s="53" t="s">
        <v>32</v>
      </c>
      <c r="G186" s="53" t="s">
        <v>86</v>
      </c>
      <c r="H186" s="53" t="s">
        <v>86</v>
      </c>
      <c r="I186" s="53" t="s">
        <v>967</v>
      </c>
      <c r="J186" s="53" t="s">
        <v>120</v>
      </c>
      <c r="K186" s="53" t="s">
        <v>1010</v>
      </c>
      <c r="L186" s="53" t="s">
        <v>26</v>
      </c>
      <c r="M186" s="44"/>
      <c r="N186" s="53"/>
      <c r="O186" s="53">
        <v>1815</v>
      </c>
      <c r="P186" s="44" t="s">
        <v>32</v>
      </c>
      <c r="Q186" s="53" t="s">
        <v>534</v>
      </c>
      <c r="R186" s="53" t="s">
        <v>86</v>
      </c>
      <c r="S186" s="49"/>
    </row>
    <row r="187" spans="1:19" x14ac:dyDescent="0.3">
      <c r="A187" s="49" t="s">
        <v>124</v>
      </c>
      <c r="B187" s="44" t="s">
        <v>119</v>
      </c>
      <c r="C187" s="53" t="s">
        <v>871</v>
      </c>
      <c r="D187" s="53" t="s">
        <v>984</v>
      </c>
      <c r="E187" s="44" t="s">
        <v>32</v>
      </c>
      <c r="F187" s="53" t="s">
        <v>32</v>
      </c>
      <c r="G187" s="53" t="s">
        <v>86</v>
      </c>
      <c r="H187" s="53" t="s">
        <v>86</v>
      </c>
      <c r="I187" s="53" t="s">
        <v>967</v>
      </c>
      <c r="J187" s="53" t="s">
        <v>120</v>
      </c>
      <c r="K187" s="53" t="s">
        <v>1010</v>
      </c>
      <c r="L187" s="53" t="s">
        <v>15</v>
      </c>
      <c r="M187" s="44" t="s">
        <v>125</v>
      </c>
      <c r="N187" s="53">
        <v>1801</v>
      </c>
      <c r="O187" s="53"/>
      <c r="P187" s="44"/>
      <c r="Q187" s="53"/>
      <c r="R187" s="53"/>
      <c r="S187" s="49"/>
    </row>
    <row r="188" spans="1:19" x14ac:dyDescent="0.3">
      <c r="A188" s="49" t="s">
        <v>126</v>
      </c>
      <c r="B188" s="44" t="s">
        <v>119</v>
      </c>
      <c r="C188" s="53" t="s">
        <v>871</v>
      </c>
      <c r="D188" s="53" t="s">
        <v>984</v>
      </c>
      <c r="E188" s="44" t="s">
        <v>32</v>
      </c>
      <c r="F188" s="53" t="s">
        <v>32</v>
      </c>
      <c r="G188" s="53" t="s">
        <v>86</v>
      </c>
      <c r="H188" s="53" t="s">
        <v>86</v>
      </c>
      <c r="I188" s="53" t="s">
        <v>967</v>
      </c>
      <c r="J188" s="53" t="s">
        <v>120</v>
      </c>
      <c r="K188" s="53" t="s">
        <v>1010</v>
      </c>
      <c r="L188" s="53" t="s">
        <v>26</v>
      </c>
      <c r="M188" s="44"/>
      <c r="N188" s="53"/>
      <c r="O188" s="53">
        <v>1815</v>
      </c>
      <c r="P188" s="44" t="s">
        <v>32</v>
      </c>
      <c r="Q188" s="53" t="s">
        <v>534</v>
      </c>
      <c r="R188" s="53" t="s">
        <v>86</v>
      </c>
      <c r="S188" s="49"/>
    </row>
    <row r="189" spans="1:19" x14ac:dyDescent="0.3">
      <c r="A189" s="49" t="s">
        <v>56</v>
      </c>
      <c r="B189" s="44" t="s">
        <v>119</v>
      </c>
      <c r="C189" s="53" t="s">
        <v>871</v>
      </c>
      <c r="D189" s="53" t="s">
        <v>984</v>
      </c>
      <c r="E189" s="44" t="s">
        <v>32</v>
      </c>
      <c r="F189" s="53" t="s">
        <v>32</v>
      </c>
      <c r="G189" s="53" t="s">
        <v>86</v>
      </c>
      <c r="H189" s="53" t="s">
        <v>86</v>
      </c>
      <c r="I189" s="53" t="s">
        <v>967</v>
      </c>
      <c r="J189" s="53" t="s">
        <v>87</v>
      </c>
      <c r="K189" s="53" t="s">
        <v>1010</v>
      </c>
      <c r="L189" s="53" t="s">
        <v>26</v>
      </c>
      <c r="M189" s="44"/>
      <c r="N189" s="53"/>
      <c r="O189" s="53">
        <v>1815</v>
      </c>
      <c r="P189" s="44" t="s">
        <v>32</v>
      </c>
      <c r="Q189" s="53" t="s">
        <v>534</v>
      </c>
      <c r="R189" s="53" t="s">
        <v>86</v>
      </c>
      <c r="S189" s="49"/>
    </row>
    <row r="190" spans="1:19" x14ac:dyDescent="0.3">
      <c r="A190" s="49" t="s">
        <v>160</v>
      </c>
      <c r="B190" s="44" t="s">
        <v>119</v>
      </c>
      <c r="C190" s="53" t="s">
        <v>871</v>
      </c>
      <c r="D190" s="53" t="s">
        <v>984</v>
      </c>
      <c r="E190" s="44" t="s">
        <v>32</v>
      </c>
      <c r="F190" s="53" t="s">
        <v>32</v>
      </c>
      <c r="G190" s="53" t="s">
        <v>86</v>
      </c>
      <c r="H190" s="53" t="s">
        <v>86</v>
      </c>
      <c r="I190" s="53" t="s">
        <v>967</v>
      </c>
      <c r="J190" s="53" t="s">
        <v>87</v>
      </c>
      <c r="K190" s="53" t="s">
        <v>1010</v>
      </c>
      <c r="L190" s="53" t="s">
        <v>15</v>
      </c>
      <c r="M190" s="44" t="s">
        <v>165</v>
      </c>
      <c r="N190" s="53">
        <v>1895</v>
      </c>
      <c r="O190" s="53"/>
      <c r="P190" s="44"/>
      <c r="Q190" s="53"/>
      <c r="R190" s="53"/>
      <c r="S190" s="49"/>
    </row>
    <row r="191" spans="1:19" x14ac:dyDescent="0.3">
      <c r="A191" s="49" t="s">
        <v>166</v>
      </c>
      <c r="B191" s="44" t="s">
        <v>119</v>
      </c>
      <c r="C191" s="53" t="s">
        <v>871</v>
      </c>
      <c r="D191" s="53" t="s">
        <v>984</v>
      </c>
      <c r="E191" s="44" t="s">
        <v>32</v>
      </c>
      <c r="F191" s="53" t="s">
        <v>32</v>
      </c>
      <c r="G191" s="53" t="s">
        <v>86</v>
      </c>
      <c r="H191" s="53" t="s">
        <v>86</v>
      </c>
      <c r="I191" s="53" t="s">
        <v>967</v>
      </c>
      <c r="J191" s="53" t="s">
        <v>87</v>
      </c>
      <c r="K191" s="53" t="s">
        <v>1010</v>
      </c>
      <c r="L191" s="53" t="s">
        <v>15</v>
      </c>
      <c r="M191" s="44" t="s">
        <v>167</v>
      </c>
      <c r="N191" s="53">
        <v>1810</v>
      </c>
      <c r="O191" s="53"/>
      <c r="P191" s="44"/>
      <c r="Q191" s="53"/>
      <c r="R191" s="53"/>
      <c r="S191" s="49"/>
    </row>
    <row r="192" spans="1:19" x14ac:dyDescent="0.3">
      <c r="A192" s="49" t="s">
        <v>168</v>
      </c>
      <c r="B192" s="44" t="s">
        <v>119</v>
      </c>
      <c r="C192" s="53" t="s">
        <v>871</v>
      </c>
      <c r="D192" s="53" t="s">
        <v>984</v>
      </c>
      <c r="E192" s="44" t="s">
        <v>32</v>
      </c>
      <c r="F192" s="53" t="s">
        <v>32</v>
      </c>
      <c r="G192" s="53" t="s">
        <v>86</v>
      </c>
      <c r="H192" s="53" t="s">
        <v>86</v>
      </c>
      <c r="I192" s="53" t="s">
        <v>967</v>
      </c>
      <c r="J192" s="53" t="s">
        <v>87</v>
      </c>
      <c r="K192" s="53" t="s">
        <v>1010</v>
      </c>
      <c r="L192" s="53" t="s">
        <v>15</v>
      </c>
      <c r="M192" s="44" t="s">
        <v>169</v>
      </c>
      <c r="N192" s="53">
        <v>1801</v>
      </c>
      <c r="O192" s="53"/>
      <c r="P192" s="44"/>
      <c r="Q192" s="53"/>
      <c r="R192" s="53"/>
      <c r="S192" s="49"/>
    </row>
    <row r="193" spans="1:19" x14ac:dyDescent="0.3">
      <c r="A193" s="49" t="s">
        <v>170</v>
      </c>
      <c r="B193" s="44" t="s">
        <v>119</v>
      </c>
      <c r="C193" s="53" t="s">
        <v>871</v>
      </c>
      <c r="D193" s="53" t="s">
        <v>984</v>
      </c>
      <c r="E193" s="44" t="s">
        <v>32</v>
      </c>
      <c r="F193" s="53" t="s">
        <v>32</v>
      </c>
      <c r="G193" s="53" t="s">
        <v>86</v>
      </c>
      <c r="H193" s="53" t="s">
        <v>86</v>
      </c>
      <c r="I193" s="53" t="s">
        <v>967</v>
      </c>
      <c r="J193" s="53" t="s">
        <v>87</v>
      </c>
      <c r="K193" s="53" t="s">
        <v>1010</v>
      </c>
      <c r="L193" s="53" t="s">
        <v>787</v>
      </c>
      <c r="M193" s="44" t="s">
        <v>171</v>
      </c>
      <c r="N193" s="53">
        <v>1876</v>
      </c>
      <c r="O193" s="53"/>
      <c r="P193" s="44"/>
      <c r="Q193" s="53"/>
      <c r="R193" s="53"/>
      <c r="S193" s="49"/>
    </row>
    <row r="194" spans="1:19" x14ac:dyDescent="0.3">
      <c r="A194" s="49" t="s">
        <v>172</v>
      </c>
      <c r="B194" s="44" t="s">
        <v>119</v>
      </c>
      <c r="C194" s="53" t="s">
        <v>871</v>
      </c>
      <c r="D194" s="53" t="s">
        <v>984</v>
      </c>
      <c r="E194" s="44" t="s">
        <v>32</v>
      </c>
      <c r="F194" s="53" t="s">
        <v>32</v>
      </c>
      <c r="G194" s="53" t="s">
        <v>86</v>
      </c>
      <c r="H194" s="53" t="s">
        <v>86</v>
      </c>
      <c r="I194" s="53" t="s">
        <v>967</v>
      </c>
      <c r="J194" s="53" t="s">
        <v>87</v>
      </c>
      <c r="K194" s="53" t="s">
        <v>1010</v>
      </c>
      <c r="L194" s="53" t="s">
        <v>15</v>
      </c>
      <c r="M194" s="44" t="s">
        <v>173</v>
      </c>
      <c r="N194" s="53">
        <v>1815</v>
      </c>
      <c r="O194" s="53"/>
      <c r="P194" s="44"/>
      <c r="Q194" s="53"/>
      <c r="R194" s="53"/>
      <c r="S194" s="49" t="s">
        <v>174</v>
      </c>
    </row>
    <row r="195" spans="1:19" x14ac:dyDescent="0.3">
      <c r="A195" s="49" t="s">
        <v>127</v>
      </c>
      <c r="B195" s="44" t="s">
        <v>119</v>
      </c>
      <c r="C195" s="53" t="s">
        <v>871</v>
      </c>
      <c r="D195" s="53" t="s">
        <v>984</v>
      </c>
      <c r="E195" s="44"/>
      <c r="F195" s="53" t="s">
        <v>961</v>
      </c>
      <c r="G195" s="53" t="s">
        <v>63</v>
      </c>
      <c r="H195" s="53" t="s">
        <v>63</v>
      </c>
      <c r="I195" s="53" t="s">
        <v>967</v>
      </c>
      <c r="J195" s="53" t="s">
        <v>283</v>
      </c>
      <c r="K195" s="53" t="s">
        <v>1010</v>
      </c>
      <c r="L195" s="53" t="s">
        <v>787</v>
      </c>
      <c r="M195" s="44" t="s">
        <v>21</v>
      </c>
      <c r="N195" s="53" t="s">
        <v>128</v>
      </c>
      <c r="O195" s="53"/>
      <c r="P195" s="44"/>
      <c r="Q195" s="53"/>
      <c r="R195" s="53"/>
      <c r="S195" s="49"/>
    </row>
    <row r="196" spans="1:19" x14ac:dyDescent="0.3">
      <c r="A196" s="49" t="s">
        <v>178</v>
      </c>
      <c r="B196" s="44" t="s">
        <v>119</v>
      </c>
      <c r="C196" s="53" t="s">
        <v>871</v>
      </c>
      <c r="D196" s="53" t="s">
        <v>984</v>
      </c>
      <c r="E196" s="44" t="s">
        <v>179</v>
      </c>
      <c r="F196" s="53" t="s">
        <v>959</v>
      </c>
      <c r="G196" s="53" t="s">
        <v>27</v>
      </c>
      <c r="H196" s="53" t="s">
        <v>973</v>
      </c>
      <c r="I196" s="53" t="s">
        <v>968</v>
      </c>
      <c r="J196" s="53" t="s">
        <v>180</v>
      </c>
      <c r="K196" s="53" t="s">
        <v>1010</v>
      </c>
      <c r="L196" s="53" t="s">
        <v>26</v>
      </c>
      <c r="M196" s="44"/>
      <c r="N196" s="53"/>
      <c r="O196" s="53">
        <v>1815</v>
      </c>
      <c r="P196" s="44" t="s">
        <v>28</v>
      </c>
      <c r="Q196" s="53" t="s">
        <v>534</v>
      </c>
      <c r="R196" s="53" t="s">
        <v>181</v>
      </c>
      <c r="S196" s="49"/>
    </row>
    <row r="197" spans="1:19" x14ac:dyDescent="0.3">
      <c r="A197" s="49" t="s">
        <v>182</v>
      </c>
      <c r="B197" s="44" t="s">
        <v>119</v>
      </c>
      <c r="C197" s="53" t="s">
        <v>871</v>
      </c>
      <c r="D197" s="53" t="s">
        <v>984</v>
      </c>
      <c r="E197" s="44" t="s">
        <v>91</v>
      </c>
      <c r="F197" s="53" t="s">
        <v>959</v>
      </c>
      <c r="G197" s="53" t="s">
        <v>27</v>
      </c>
      <c r="H197" s="53" t="s">
        <v>973</v>
      </c>
      <c r="I197" s="53" t="s">
        <v>968</v>
      </c>
      <c r="J197" s="53" t="s">
        <v>183</v>
      </c>
      <c r="K197" s="53" t="s">
        <v>1010</v>
      </c>
      <c r="L197" s="53" t="s">
        <v>26</v>
      </c>
      <c r="M197" s="44"/>
      <c r="N197" s="53"/>
      <c r="O197" s="53">
        <v>1815</v>
      </c>
      <c r="P197" s="44" t="s">
        <v>28</v>
      </c>
      <c r="Q197" s="53" t="s">
        <v>534</v>
      </c>
      <c r="R197" s="53" t="s">
        <v>91</v>
      </c>
      <c r="S197" s="49"/>
    </row>
    <row r="198" spans="1:19" x14ac:dyDescent="0.3">
      <c r="A198" s="49" t="s">
        <v>562</v>
      </c>
      <c r="B198" s="44" t="s">
        <v>559</v>
      </c>
      <c r="C198" s="53" t="s">
        <v>872</v>
      </c>
      <c r="D198" s="53" t="s">
        <v>986</v>
      </c>
      <c r="E198" s="44" t="s">
        <v>563</v>
      </c>
      <c r="F198" s="53" t="s">
        <v>959</v>
      </c>
      <c r="G198" s="53" t="s">
        <v>11</v>
      </c>
      <c r="H198" s="53" t="s">
        <v>973</v>
      </c>
      <c r="I198" s="53" t="s">
        <v>968</v>
      </c>
      <c r="J198" s="53" t="s">
        <v>12</v>
      </c>
      <c r="K198" s="53" t="s">
        <v>1010</v>
      </c>
      <c r="L198" s="53" t="s">
        <v>787</v>
      </c>
      <c r="M198" s="44" t="s">
        <v>132</v>
      </c>
      <c r="N198" s="53" t="s">
        <v>349</v>
      </c>
      <c r="O198" s="53"/>
      <c r="P198" s="44"/>
      <c r="Q198" s="53"/>
      <c r="R198" s="53"/>
      <c r="S198" s="49"/>
    </row>
    <row r="199" spans="1:19" x14ac:dyDescent="0.3">
      <c r="A199" s="49" t="s">
        <v>565</v>
      </c>
      <c r="B199" s="44" t="s">
        <v>559</v>
      </c>
      <c r="C199" s="53" t="s">
        <v>872</v>
      </c>
      <c r="D199" s="53" t="s">
        <v>986</v>
      </c>
      <c r="E199" s="44" t="s">
        <v>563</v>
      </c>
      <c r="F199" s="53" t="s">
        <v>959</v>
      </c>
      <c r="G199" s="53" t="s">
        <v>11</v>
      </c>
      <c r="H199" s="53" t="s">
        <v>973</v>
      </c>
      <c r="I199" s="53" t="s">
        <v>968</v>
      </c>
      <c r="J199" s="53" t="s">
        <v>12</v>
      </c>
      <c r="K199" s="53" t="s">
        <v>1010</v>
      </c>
      <c r="L199" s="53" t="s">
        <v>26</v>
      </c>
      <c r="M199" s="44"/>
      <c r="N199" s="53"/>
      <c r="O199" s="53">
        <v>1815</v>
      </c>
      <c r="P199" s="44" t="s">
        <v>28</v>
      </c>
      <c r="Q199" s="53" t="s">
        <v>534</v>
      </c>
      <c r="R199" s="53" t="s">
        <v>11</v>
      </c>
      <c r="S199" s="49"/>
    </row>
    <row r="200" spans="1:19" x14ac:dyDescent="0.3">
      <c r="A200" s="49" t="s">
        <v>561</v>
      </c>
      <c r="B200" s="44" t="s">
        <v>559</v>
      </c>
      <c r="C200" s="53" t="s">
        <v>872</v>
      </c>
      <c r="D200" s="53" t="s">
        <v>986</v>
      </c>
      <c r="E200" s="44" t="s">
        <v>328</v>
      </c>
      <c r="F200" s="53" t="s">
        <v>959</v>
      </c>
      <c r="G200" s="53" t="s">
        <v>11</v>
      </c>
      <c r="H200" s="53" t="s">
        <v>973</v>
      </c>
      <c r="I200" s="53" t="s">
        <v>968</v>
      </c>
      <c r="J200" s="53" t="s">
        <v>12</v>
      </c>
      <c r="K200" s="53" t="s">
        <v>1010</v>
      </c>
      <c r="L200" s="53" t="s">
        <v>15</v>
      </c>
      <c r="M200" s="44" t="s">
        <v>537</v>
      </c>
      <c r="N200" s="53">
        <v>1803</v>
      </c>
      <c r="O200" s="53"/>
      <c r="P200" s="44"/>
      <c r="Q200" s="53"/>
      <c r="R200" s="53"/>
      <c r="S200" s="49"/>
    </row>
    <row r="201" spans="1:19" x14ac:dyDescent="0.3">
      <c r="A201" s="49" t="s">
        <v>560</v>
      </c>
      <c r="B201" s="44" t="s">
        <v>559</v>
      </c>
      <c r="C201" s="53" t="s">
        <v>872</v>
      </c>
      <c r="D201" s="53" t="s">
        <v>986</v>
      </c>
      <c r="E201" s="44" t="s">
        <v>344</v>
      </c>
      <c r="F201" s="53" t="s">
        <v>959</v>
      </c>
      <c r="G201" s="53" t="s">
        <v>11</v>
      </c>
      <c r="H201" s="53" t="s">
        <v>973</v>
      </c>
      <c r="I201" s="53" t="s">
        <v>968</v>
      </c>
      <c r="J201" s="53" t="s">
        <v>12</v>
      </c>
      <c r="K201" s="53" t="s">
        <v>1010</v>
      </c>
      <c r="L201" s="53" t="s">
        <v>26</v>
      </c>
      <c r="M201" s="44"/>
      <c r="N201" s="53"/>
      <c r="O201" s="53">
        <v>1815</v>
      </c>
      <c r="P201" s="44" t="s">
        <v>28</v>
      </c>
      <c r="Q201" s="53" t="s">
        <v>534</v>
      </c>
      <c r="R201" s="53" t="s">
        <v>11</v>
      </c>
      <c r="S201" s="49"/>
    </row>
    <row r="202" spans="1:19" x14ac:dyDescent="0.3">
      <c r="A202" s="49" t="s">
        <v>570</v>
      </c>
      <c r="B202" s="44" t="s">
        <v>559</v>
      </c>
      <c r="C202" s="53" t="s">
        <v>872</v>
      </c>
      <c r="D202" s="53" t="s">
        <v>986</v>
      </c>
      <c r="E202" s="44" t="s">
        <v>571</v>
      </c>
      <c r="F202" s="53" t="s">
        <v>959</v>
      </c>
      <c r="G202" s="53" t="s">
        <v>176</v>
      </c>
      <c r="H202" s="53" t="s">
        <v>973</v>
      </c>
      <c r="I202" s="53" t="s">
        <v>968</v>
      </c>
      <c r="J202" s="53">
        <v>1797</v>
      </c>
      <c r="K202" s="53" t="s">
        <v>1010</v>
      </c>
      <c r="L202" s="53" t="s">
        <v>15</v>
      </c>
      <c r="M202" s="44" t="s">
        <v>572</v>
      </c>
      <c r="N202" s="53">
        <v>1896</v>
      </c>
      <c r="O202" s="53"/>
      <c r="P202" s="44"/>
      <c r="Q202" s="53"/>
      <c r="R202" s="53"/>
      <c r="S202" s="49"/>
    </row>
    <row r="203" spans="1:19" x14ac:dyDescent="0.3">
      <c r="A203" s="49" t="s">
        <v>558</v>
      </c>
      <c r="B203" s="44" t="s">
        <v>559</v>
      </c>
      <c r="C203" s="53" t="s">
        <v>872</v>
      </c>
      <c r="D203" s="53" t="s">
        <v>986</v>
      </c>
      <c r="E203" s="44" t="s">
        <v>32</v>
      </c>
      <c r="F203" s="53" t="s">
        <v>32</v>
      </c>
      <c r="G203" s="53" t="s">
        <v>86</v>
      </c>
      <c r="H203" s="53" t="s">
        <v>86</v>
      </c>
      <c r="I203" s="53" t="s">
        <v>967</v>
      </c>
      <c r="J203" s="53" t="s">
        <v>120</v>
      </c>
      <c r="K203" s="53" t="s">
        <v>1010</v>
      </c>
      <c r="L203" s="53" t="s">
        <v>26</v>
      </c>
      <c r="M203" s="44"/>
      <c r="N203" s="53"/>
      <c r="O203" s="53">
        <v>1815</v>
      </c>
      <c r="P203" s="44" t="s">
        <v>32</v>
      </c>
      <c r="Q203" s="53" t="s">
        <v>534</v>
      </c>
      <c r="R203" s="53" t="s">
        <v>86</v>
      </c>
      <c r="S203" s="49"/>
    </row>
    <row r="204" spans="1:19" x14ac:dyDescent="0.3">
      <c r="A204" s="49" t="s">
        <v>566</v>
      </c>
      <c r="B204" s="44" t="s">
        <v>559</v>
      </c>
      <c r="C204" s="53" t="s">
        <v>872</v>
      </c>
      <c r="D204" s="53" t="s">
        <v>986</v>
      </c>
      <c r="E204" s="44" t="s">
        <v>32</v>
      </c>
      <c r="F204" s="53" t="s">
        <v>32</v>
      </c>
      <c r="G204" s="53" t="s">
        <v>86</v>
      </c>
      <c r="H204" s="53" t="s">
        <v>86</v>
      </c>
      <c r="I204" s="53" t="s">
        <v>967</v>
      </c>
      <c r="J204" s="53" t="s">
        <v>87</v>
      </c>
      <c r="K204" s="53" t="s">
        <v>1010</v>
      </c>
      <c r="L204" s="53" t="s">
        <v>15</v>
      </c>
      <c r="M204" s="44" t="s">
        <v>167</v>
      </c>
      <c r="N204" s="53">
        <v>1896</v>
      </c>
      <c r="O204" s="53"/>
      <c r="P204" s="44"/>
      <c r="Q204" s="53"/>
      <c r="R204" s="53"/>
      <c r="S204" s="49"/>
    </row>
    <row r="205" spans="1:19" x14ac:dyDescent="0.3">
      <c r="A205" s="49" t="s">
        <v>567</v>
      </c>
      <c r="B205" s="44" t="s">
        <v>559</v>
      </c>
      <c r="C205" s="53" t="s">
        <v>872</v>
      </c>
      <c r="D205" s="53" t="s">
        <v>986</v>
      </c>
      <c r="E205" s="44" t="s">
        <v>32</v>
      </c>
      <c r="F205" s="53" t="s">
        <v>32</v>
      </c>
      <c r="G205" s="53" t="s">
        <v>86</v>
      </c>
      <c r="H205" s="53" t="s">
        <v>86</v>
      </c>
      <c r="I205" s="53" t="s">
        <v>967</v>
      </c>
      <c r="J205" s="53" t="s">
        <v>87</v>
      </c>
      <c r="K205" s="53" t="s">
        <v>1010</v>
      </c>
      <c r="L205" s="53" t="s">
        <v>15</v>
      </c>
      <c r="M205" s="44" t="s">
        <v>568</v>
      </c>
      <c r="N205" s="53">
        <v>1895</v>
      </c>
      <c r="O205" s="53"/>
      <c r="P205" s="44"/>
      <c r="Q205" s="53"/>
      <c r="R205" s="53"/>
      <c r="S205" s="49"/>
    </row>
    <row r="206" spans="1:19" x14ac:dyDescent="0.3">
      <c r="A206" s="49" t="s">
        <v>569</v>
      </c>
      <c r="B206" s="44" t="s">
        <v>559</v>
      </c>
      <c r="C206" s="53" t="s">
        <v>872</v>
      </c>
      <c r="D206" s="53" t="s">
        <v>986</v>
      </c>
      <c r="E206" s="44" t="s">
        <v>32</v>
      </c>
      <c r="F206" s="53" t="s">
        <v>32</v>
      </c>
      <c r="G206" s="53" t="s">
        <v>86</v>
      </c>
      <c r="H206" s="53" t="s">
        <v>86</v>
      </c>
      <c r="I206" s="53" t="s">
        <v>967</v>
      </c>
      <c r="J206" s="53" t="s">
        <v>87</v>
      </c>
      <c r="K206" s="53" t="s">
        <v>1010</v>
      </c>
      <c r="L206" s="53" t="s">
        <v>788</v>
      </c>
      <c r="M206" s="44"/>
      <c r="N206" s="53"/>
      <c r="O206" s="53">
        <v>1815</v>
      </c>
      <c r="P206" s="44" t="s">
        <v>218</v>
      </c>
      <c r="Q206" s="53" t="s">
        <v>961</v>
      </c>
      <c r="R206" s="53" t="s">
        <v>785</v>
      </c>
      <c r="S206" s="49"/>
    </row>
    <row r="207" spans="1:19" x14ac:dyDescent="0.3">
      <c r="A207" s="49" t="s">
        <v>531</v>
      </c>
      <c r="B207" s="44" t="s">
        <v>559</v>
      </c>
      <c r="C207" s="53" t="s">
        <v>872</v>
      </c>
      <c r="D207" s="53" t="s">
        <v>986</v>
      </c>
      <c r="E207" s="44" t="s">
        <v>575</v>
      </c>
      <c r="F207" s="53" t="s">
        <v>959</v>
      </c>
      <c r="G207" s="53" t="s">
        <v>54</v>
      </c>
      <c r="H207" s="53" t="s">
        <v>973</v>
      </c>
      <c r="I207" s="53" t="s">
        <v>968</v>
      </c>
      <c r="J207" s="53" t="s">
        <v>576</v>
      </c>
      <c r="K207" s="53" t="s">
        <v>1010</v>
      </c>
      <c r="L207" s="53" t="s">
        <v>15</v>
      </c>
      <c r="M207" s="44" t="s">
        <v>427</v>
      </c>
      <c r="N207" s="53">
        <v>1801</v>
      </c>
      <c r="O207" s="53"/>
      <c r="P207" s="44"/>
      <c r="Q207" s="53"/>
      <c r="R207" s="53"/>
      <c r="S207" s="49"/>
    </row>
    <row r="208" spans="1:19" x14ac:dyDescent="0.3">
      <c r="A208" s="49" t="s">
        <v>582</v>
      </c>
      <c r="B208" s="44" t="s">
        <v>559</v>
      </c>
      <c r="C208" s="53" t="s">
        <v>872</v>
      </c>
      <c r="D208" s="53" t="s">
        <v>986</v>
      </c>
      <c r="E208" s="44" t="s">
        <v>32</v>
      </c>
      <c r="F208" s="53" t="s">
        <v>32</v>
      </c>
      <c r="G208" s="53" t="s">
        <v>33</v>
      </c>
      <c r="H208" s="53" t="s">
        <v>974</v>
      </c>
      <c r="I208" s="53" t="s">
        <v>967</v>
      </c>
      <c r="J208" s="53" t="s">
        <v>34</v>
      </c>
      <c r="K208" s="53" t="s">
        <v>1011</v>
      </c>
      <c r="L208" s="53" t="s">
        <v>15</v>
      </c>
      <c r="M208" s="44" t="s">
        <v>537</v>
      </c>
      <c r="N208" s="53">
        <v>1801</v>
      </c>
      <c r="O208" s="53"/>
      <c r="P208" s="44"/>
      <c r="Q208" s="53"/>
      <c r="R208" s="53"/>
      <c r="S208" s="49"/>
    </row>
    <row r="209" spans="1:19" x14ac:dyDescent="0.3">
      <c r="A209" s="49" t="s">
        <v>583</v>
      </c>
      <c r="B209" s="44" t="s">
        <v>559</v>
      </c>
      <c r="C209" s="53" t="s">
        <v>872</v>
      </c>
      <c r="D209" s="53" t="s">
        <v>986</v>
      </c>
      <c r="E209" s="44" t="s">
        <v>32</v>
      </c>
      <c r="F209" s="53" t="s">
        <v>32</v>
      </c>
      <c r="G209" s="53" t="s">
        <v>33</v>
      </c>
      <c r="H209" s="53" t="s">
        <v>974</v>
      </c>
      <c r="I209" s="53" t="s">
        <v>967</v>
      </c>
      <c r="J209" s="53" t="s">
        <v>34</v>
      </c>
      <c r="K209" s="53" t="s">
        <v>1011</v>
      </c>
      <c r="L209" s="53" t="s">
        <v>26</v>
      </c>
      <c r="M209" s="44"/>
      <c r="N209" s="53"/>
      <c r="O209" s="53">
        <v>1815</v>
      </c>
      <c r="P209" s="44" t="s">
        <v>28</v>
      </c>
      <c r="Q209" s="53" t="s">
        <v>534</v>
      </c>
      <c r="R209" s="53" t="s">
        <v>33</v>
      </c>
      <c r="S209" s="49"/>
    </row>
    <row r="210" spans="1:19" x14ac:dyDescent="0.3">
      <c r="A210" s="49" t="s">
        <v>38</v>
      </c>
      <c r="B210" s="44" t="s">
        <v>559</v>
      </c>
      <c r="C210" s="53" t="s">
        <v>872</v>
      </c>
      <c r="D210" s="53" t="s">
        <v>986</v>
      </c>
      <c r="E210" s="44" t="s">
        <v>32</v>
      </c>
      <c r="F210" s="53" t="s">
        <v>32</v>
      </c>
      <c r="G210" s="53" t="s">
        <v>33</v>
      </c>
      <c r="H210" s="53" t="s">
        <v>974</v>
      </c>
      <c r="I210" s="53" t="s">
        <v>967</v>
      </c>
      <c r="J210" s="53" t="s">
        <v>34</v>
      </c>
      <c r="K210" s="53" t="s">
        <v>1011</v>
      </c>
      <c r="L210" s="53" t="s">
        <v>15</v>
      </c>
      <c r="M210" s="44" t="s">
        <v>289</v>
      </c>
      <c r="N210" s="53">
        <v>1801</v>
      </c>
      <c r="O210" s="53"/>
      <c r="P210" s="44"/>
      <c r="Q210" s="53"/>
      <c r="R210" s="53"/>
      <c r="S210" s="49"/>
    </row>
    <row r="211" spans="1:19" x14ac:dyDescent="0.3">
      <c r="A211" s="49" t="s">
        <v>584</v>
      </c>
      <c r="B211" s="44" t="s">
        <v>559</v>
      </c>
      <c r="C211" s="53" t="s">
        <v>872</v>
      </c>
      <c r="D211" s="53" t="s">
        <v>986</v>
      </c>
      <c r="E211" s="44" t="s">
        <v>44</v>
      </c>
      <c r="F211" s="53" t="s">
        <v>960</v>
      </c>
      <c r="G211" s="53" t="s">
        <v>45</v>
      </c>
      <c r="H211" s="53" t="s">
        <v>972</v>
      </c>
      <c r="I211" s="53" t="s">
        <v>967</v>
      </c>
      <c r="J211" s="53" t="s">
        <v>46</v>
      </c>
      <c r="K211" s="53" t="s">
        <v>1011</v>
      </c>
      <c r="L211" s="53" t="s">
        <v>26</v>
      </c>
      <c r="M211" s="44"/>
      <c r="N211" s="53"/>
      <c r="O211" s="53">
        <v>1815</v>
      </c>
      <c r="P211" s="44" t="s">
        <v>44</v>
      </c>
      <c r="Q211" s="53" t="s">
        <v>960</v>
      </c>
      <c r="R211" s="53" t="s">
        <v>45</v>
      </c>
      <c r="S211" s="49"/>
    </row>
    <row r="212" spans="1:19" x14ac:dyDescent="0.3">
      <c r="A212" s="49" t="s">
        <v>573</v>
      </c>
      <c r="B212" s="44" t="s">
        <v>559</v>
      </c>
      <c r="C212" s="53" t="s">
        <v>872</v>
      </c>
      <c r="D212" s="53" t="s">
        <v>986</v>
      </c>
      <c r="E212" s="44" t="s">
        <v>146</v>
      </c>
      <c r="F212" s="53" t="s">
        <v>959</v>
      </c>
      <c r="G212" s="53" t="s">
        <v>191</v>
      </c>
      <c r="H212" s="53" t="s">
        <v>973</v>
      </c>
      <c r="I212" s="53" t="s">
        <v>968</v>
      </c>
      <c r="J212" s="53">
        <v>1797</v>
      </c>
      <c r="K212" s="53" t="s">
        <v>1010</v>
      </c>
      <c r="L212" s="53" t="s">
        <v>26</v>
      </c>
      <c r="M212" s="44"/>
      <c r="N212" s="53"/>
      <c r="O212" s="53">
        <v>1815</v>
      </c>
      <c r="P212" s="44" t="s">
        <v>28</v>
      </c>
      <c r="Q212" s="53" t="s">
        <v>534</v>
      </c>
      <c r="R212" s="53" t="s">
        <v>91</v>
      </c>
      <c r="S212" s="49"/>
    </row>
    <row r="213" spans="1:19" x14ac:dyDescent="0.3">
      <c r="A213" s="49" t="s">
        <v>574</v>
      </c>
      <c r="B213" s="44" t="s">
        <v>559</v>
      </c>
      <c r="C213" s="53" t="s">
        <v>872</v>
      </c>
      <c r="D213" s="53" t="s">
        <v>986</v>
      </c>
      <c r="E213" s="44" t="s">
        <v>146</v>
      </c>
      <c r="F213" s="53" t="s">
        <v>959</v>
      </c>
      <c r="G213" s="53" t="s">
        <v>191</v>
      </c>
      <c r="H213" s="53" t="s">
        <v>973</v>
      </c>
      <c r="I213" s="53" t="s">
        <v>968</v>
      </c>
      <c r="J213" s="53">
        <v>1797</v>
      </c>
      <c r="K213" s="53" t="s">
        <v>1010</v>
      </c>
      <c r="L213" s="53" t="s">
        <v>15</v>
      </c>
      <c r="M213" s="44" t="s">
        <v>289</v>
      </c>
      <c r="N213" s="53">
        <v>1801</v>
      </c>
      <c r="O213" s="53"/>
      <c r="P213" s="44"/>
      <c r="Q213" s="53"/>
      <c r="R213" s="53"/>
      <c r="S213" s="49"/>
    </row>
    <row r="214" spans="1:19" x14ac:dyDescent="0.3">
      <c r="A214" s="49" t="s">
        <v>579</v>
      </c>
      <c r="B214" s="44" t="s">
        <v>559</v>
      </c>
      <c r="C214" s="53" t="s">
        <v>872</v>
      </c>
      <c r="D214" s="53" t="s">
        <v>986</v>
      </c>
      <c r="E214" s="44" t="s">
        <v>580</v>
      </c>
      <c r="F214" s="53" t="s">
        <v>534</v>
      </c>
      <c r="G214" s="53" t="s">
        <v>27</v>
      </c>
      <c r="H214" s="53" t="s">
        <v>973</v>
      </c>
      <c r="I214" s="53" t="s">
        <v>968</v>
      </c>
      <c r="J214" s="53" t="s">
        <v>183</v>
      </c>
      <c r="K214" s="53" t="s">
        <v>1010</v>
      </c>
      <c r="L214" s="53" t="s">
        <v>26</v>
      </c>
      <c r="M214" s="44"/>
      <c r="N214" s="53"/>
      <c r="O214" s="53">
        <v>1815</v>
      </c>
      <c r="P214" s="44" t="s">
        <v>581</v>
      </c>
      <c r="Q214" s="53" t="s">
        <v>534</v>
      </c>
      <c r="R214" s="53" t="s">
        <v>27</v>
      </c>
      <c r="S214" s="49"/>
    </row>
    <row r="215" spans="1:19" x14ac:dyDescent="0.3">
      <c r="A215" s="49" t="s">
        <v>577</v>
      </c>
      <c r="B215" s="44" t="s">
        <v>559</v>
      </c>
      <c r="C215" s="53" t="s">
        <v>872</v>
      </c>
      <c r="D215" s="53" t="s">
        <v>986</v>
      </c>
      <c r="E215" s="44" t="s">
        <v>91</v>
      </c>
      <c r="F215" s="53" t="s">
        <v>959</v>
      </c>
      <c r="G215" s="53" t="s">
        <v>91</v>
      </c>
      <c r="H215" s="53" t="s">
        <v>973</v>
      </c>
      <c r="I215" s="53" t="s">
        <v>968</v>
      </c>
      <c r="J215" s="53" t="s">
        <v>578</v>
      </c>
      <c r="K215" s="53" t="s">
        <v>1010</v>
      </c>
      <c r="L215" s="53" t="s">
        <v>26</v>
      </c>
      <c r="M215" s="44"/>
      <c r="N215" s="53"/>
      <c r="O215" s="53">
        <v>1815</v>
      </c>
      <c r="P215" s="44" t="s">
        <v>28</v>
      </c>
      <c r="Q215" s="53" t="s">
        <v>534</v>
      </c>
      <c r="R215" s="53" t="s">
        <v>91</v>
      </c>
      <c r="S215" s="49"/>
    </row>
    <row r="216" spans="1:19" x14ac:dyDescent="0.3">
      <c r="A216" s="49" t="s">
        <v>193</v>
      </c>
      <c r="B216" s="44" t="s">
        <v>463</v>
      </c>
      <c r="C216" s="53" t="s">
        <v>874</v>
      </c>
      <c r="D216" s="53" t="s">
        <v>986</v>
      </c>
      <c r="E216" s="44" t="s">
        <v>32</v>
      </c>
      <c r="F216" s="53" t="s">
        <v>32</v>
      </c>
      <c r="G216" s="53" t="s">
        <v>33</v>
      </c>
      <c r="H216" s="53" t="s">
        <v>974</v>
      </c>
      <c r="I216" s="53" t="s">
        <v>967</v>
      </c>
      <c r="J216" s="53" t="s">
        <v>34</v>
      </c>
      <c r="K216" s="53" t="s">
        <v>1011</v>
      </c>
      <c r="L216" s="53" t="s">
        <v>26</v>
      </c>
      <c r="M216" s="44"/>
      <c r="N216" s="53"/>
      <c r="O216" s="53">
        <v>1815</v>
      </c>
      <c r="P216" s="44" t="s">
        <v>28</v>
      </c>
      <c r="Q216" s="53" t="s">
        <v>534</v>
      </c>
      <c r="R216" s="53" t="s">
        <v>33</v>
      </c>
      <c r="S216" s="49"/>
    </row>
    <row r="217" spans="1:19" x14ac:dyDescent="0.3">
      <c r="A217" s="49" t="s">
        <v>415</v>
      </c>
      <c r="B217" s="44" t="s">
        <v>875</v>
      </c>
      <c r="C217" s="53" t="s">
        <v>876</v>
      </c>
      <c r="D217" s="53" t="s">
        <v>983</v>
      </c>
      <c r="E217" s="44" t="s">
        <v>416</v>
      </c>
      <c r="F217" s="53" t="s">
        <v>959</v>
      </c>
      <c r="G217" s="53" t="s">
        <v>70</v>
      </c>
      <c r="H217" s="53" t="s">
        <v>975</v>
      </c>
      <c r="I217" s="53" t="s">
        <v>969</v>
      </c>
      <c r="J217" s="53" t="s">
        <v>71</v>
      </c>
      <c r="K217" s="53" t="s">
        <v>1010</v>
      </c>
      <c r="L217" s="53" t="s">
        <v>26</v>
      </c>
      <c r="M217" s="44"/>
      <c r="N217" s="53"/>
      <c r="O217" s="53">
        <v>1815</v>
      </c>
      <c r="P217" s="44" t="s">
        <v>416</v>
      </c>
      <c r="Q217" s="53" t="s">
        <v>959</v>
      </c>
      <c r="R217" s="53" t="s">
        <v>70</v>
      </c>
      <c r="S217" s="49"/>
    </row>
    <row r="218" spans="1:19" x14ac:dyDescent="0.3">
      <c r="A218" s="49" t="s">
        <v>417</v>
      </c>
      <c r="B218" s="44" t="s">
        <v>875</v>
      </c>
      <c r="C218" s="53" t="s">
        <v>876</v>
      </c>
      <c r="D218" s="53" t="s">
        <v>983</v>
      </c>
      <c r="E218" s="44"/>
      <c r="F218" s="53" t="s">
        <v>961</v>
      </c>
      <c r="G218" s="53" t="s">
        <v>63</v>
      </c>
      <c r="H218" s="53" t="s">
        <v>63</v>
      </c>
      <c r="I218" s="53" t="s">
        <v>967</v>
      </c>
      <c r="J218" s="53" t="s">
        <v>98</v>
      </c>
      <c r="K218" s="53" t="s">
        <v>1011</v>
      </c>
      <c r="L218" s="53" t="s">
        <v>787</v>
      </c>
      <c r="M218" s="44" t="s">
        <v>39</v>
      </c>
      <c r="N218" s="53">
        <v>1811</v>
      </c>
      <c r="O218" s="53"/>
      <c r="P218" s="44"/>
      <c r="Q218" s="53"/>
      <c r="R218" s="53"/>
      <c r="S218" s="49"/>
    </row>
    <row r="219" spans="1:19" ht="31.2" x14ac:dyDescent="0.3">
      <c r="A219" s="49" t="s">
        <v>373</v>
      </c>
      <c r="B219" s="44" t="s">
        <v>374</v>
      </c>
      <c r="C219" s="53" t="s">
        <v>877</v>
      </c>
      <c r="D219" s="53" t="s">
        <v>986</v>
      </c>
      <c r="E219" s="44" t="s">
        <v>996</v>
      </c>
      <c r="F219" s="53" t="s">
        <v>959</v>
      </c>
      <c r="G219" s="53" t="s">
        <v>45</v>
      </c>
      <c r="H219" s="53" t="s">
        <v>972</v>
      </c>
      <c r="I219" s="53" t="s">
        <v>967</v>
      </c>
      <c r="J219" s="53">
        <v>1813</v>
      </c>
      <c r="K219" s="53" t="s">
        <v>1012</v>
      </c>
      <c r="L219" s="53" t="s">
        <v>15</v>
      </c>
      <c r="M219" s="44" t="s">
        <v>334</v>
      </c>
      <c r="N219" s="53">
        <v>1919</v>
      </c>
      <c r="O219" s="53"/>
      <c r="P219" s="44"/>
      <c r="Q219" s="53"/>
      <c r="R219" s="53"/>
      <c r="S219" s="49" t="s">
        <v>997</v>
      </c>
    </row>
    <row r="220" spans="1:19" x14ac:dyDescent="0.3">
      <c r="A220" s="49" t="s">
        <v>502</v>
      </c>
      <c r="B220" s="44" t="s">
        <v>882</v>
      </c>
      <c r="C220" s="53" t="s">
        <v>881</v>
      </c>
      <c r="D220" s="53" t="s">
        <v>983</v>
      </c>
      <c r="E220" s="44" t="s">
        <v>549</v>
      </c>
      <c r="F220" s="53" t="s">
        <v>959</v>
      </c>
      <c r="G220" s="53" t="s">
        <v>231</v>
      </c>
      <c r="H220" s="53" t="s">
        <v>975</v>
      </c>
      <c r="I220" s="53" t="s">
        <v>969</v>
      </c>
      <c r="J220" s="53" t="s">
        <v>232</v>
      </c>
      <c r="K220" s="53" t="s">
        <v>1010</v>
      </c>
      <c r="L220" s="53" t="s">
        <v>26</v>
      </c>
      <c r="M220" s="44"/>
      <c r="N220" s="53"/>
      <c r="O220" s="53">
        <v>1815</v>
      </c>
      <c r="P220" s="44" t="s">
        <v>256</v>
      </c>
      <c r="Q220" s="53" t="s">
        <v>256</v>
      </c>
      <c r="R220" s="53" t="s">
        <v>231</v>
      </c>
      <c r="S220" s="49"/>
    </row>
    <row r="221" spans="1:19" x14ac:dyDescent="0.3">
      <c r="A221" s="49" t="s">
        <v>446</v>
      </c>
      <c r="B221" s="44" t="s">
        <v>447</v>
      </c>
      <c r="C221" s="53" t="s">
        <v>848</v>
      </c>
      <c r="D221" s="53" t="s">
        <v>986</v>
      </c>
      <c r="E221" s="44" t="s">
        <v>448</v>
      </c>
      <c r="F221" s="53" t="s">
        <v>959</v>
      </c>
      <c r="G221" s="53" t="s">
        <v>63</v>
      </c>
      <c r="H221" s="53" t="s">
        <v>63</v>
      </c>
      <c r="I221" s="53" t="s">
        <v>967</v>
      </c>
      <c r="J221" s="53" t="s">
        <v>98</v>
      </c>
      <c r="K221" s="53" t="s">
        <v>1011</v>
      </c>
      <c r="L221" s="53" t="s">
        <v>26</v>
      </c>
      <c r="M221" s="44"/>
      <c r="N221" s="53"/>
      <c r="O221" s="53">
        <v>1815</v>
      </c>
      <c r="P221" s="44" t="s">
        <v>32</v>
      </c>
      <c r="Q221" s="53" t="s">
        <v>534</v>
      </c>
      <c r="R221" s="53" t="s">
        <v>63</v>
      </c>
      <c r="S221" s="49"/>
    </row>
    <row r="222" spans="1:19" x14ac:dyDescent="0.3">
      <c r="A222" s="49" t="s">
        <v>449</v>
      </c>
      <c r="B222" s="44" t="s">
        <v>447</v>
      </c>
      <c r="C222" s="53" t="s">
        <v>848</v>
      </c>
      <c r="D222" s="53" t="s">
        <v>986</v>
      </c>
      <c r="E222" s="44" t="s">
        <v>146</v>
      </c>
      <c r="F222" s="53" t="s">
        <v>959</v>
      </c>
      <c r="G222" s="53" t="s">
        <v>63</v>
      </c>
      <c r="H222" s="53" t="s">
        <v>63</v>
      </c>
      <c r="I222" s="53" t="s">
        <v>967</v>
      </c>
      <c r="J222" s="53" t="s">
        <v>98</v>
      </c>
      <c r="K222" s="53" t="s">
        <v>1011</v>
      </c>
      <c r="L222" s="53" t="s">
        <v>15</v>
      </c>
      <c r="M222" s="44" t="s">
        <v>427</v>
      </c>
      <c r="N222" s="53">
        <v>1811</v>
      </c>
      <c r="O222" s="53"/>
      <c r="P222" s="44"/>
      <c r="Q222" s="53"/>
      <c r="R222" s="53"/>
      <c r="S222" s="49"/>
    </row>
    <row r="223" spans="1:19" x14ac:dyDescent="0.3">
      <c r="A223" s="49" t="s">
        <v>450</v>
      </c>
      <c r="B223" s="44" t="s">
        <v>447</v>
      </c>
      <c r="C223" s="53" t="s">
        <v>848</v>
      </c>
      <c r="D223" s="53" t="s">
        <v>986</v>
      </c>
      <c r="E223" s="44" t="s">
        <v>146</v>
      </c>
      <c r="F223" s="53" t="s">
        <v>959</v>
      </c>
      <c r="G223" s="53" t="s">
        <v>63</v>
      </c>
      <c r="H223" s="53" t="s">
        <v>63</v>
      </c>
      <c r="I223" s="53" t="s">
        <v>967</v>
      </c>
      <c r="J223" s="53" t="s">
        <v>98</v>
      </c>
      <c r="K223" s="53" t="s">
        <v>1011</v>
      </c>
      <c r="L223" s="53" t="s">
        <v>787</v>
      </c>
      <c r="M223" s="44" t="s">
        <v>21</v>
      </c>
      <c r="N223" s="53" t="s">
        <v>451</v>
      </c>
      <c r="O223" s="53"/>
      <c r="P223" s="44"/>
      <c r="Q223" s="53"/>
      <c r="R223" s="53"/>
      <c r="S223" s="49"/>
    </row>
    <row r="224" spans="1:19" x14ac:dyDescent="0.3">
      <c r="A224" s="49" t="s">
        <v>66</v>
      </c>
      <c r="B224" s="44" t="s">
        <v>262</v>
      </c>
      <c r="C224" s="53" t="s">
        <v>880</v>
      </c>
      <c r="D224" s="53" t="s">
        <v>982</v>
      </c>
      <c r="E224" s="44" t="s">
        <v>32</v>
      </c>
      <c r="F224" s="53" t="s">
        <v>32</v>
      </c>
      <c r="G224" s="53" t="s">
        <v>33</v>
      </c>
      <c r="H224" s="53" t="s">
        <v>974</v>
      </c>
      <c r="I224" s="53" t="s">
        <v>967</v>
      </c>
      <c r="J224" s="53" t="s">
        <v>34</v>
      </c>
      <c r="K224" s="53" t="s">
        <v>1011</v>
      </c>
      <c r="L224" s="53" t="s">
        <v>26</v>
      </c>
      <c r="M224" s="44"/>
      <c r="N224" s="53"/>
      <c r="O224" s="53">
        <v>1815</v>
      </c>
      <c r="P224" s="44" t="s">
        <v>28</v>
      </c>
      <c r="Q224" s="53" t="s">
        <v>534</v>
      </c>
      <c r="R224" s="53" t="s">
        <v>33</v>
      </c>
      <c r="S224" s="49"/>
    </row>
    <row r="225" spans="1:19" x14ac:dyDescent="0.3">
      <c r="A225" s="49" t="s">
        <v>203</v>
      </c>
      <c r="B225" s="44" t="s">
        <v>753</v>
      </c>
      <c r="C225" s="53" t="s">
        <v>884</v>
      </c>
      <c r="D225" s="53" t="s">
        <v>982</v>
      </c>
      <c r="E225" s="44" t="s">
        <v>279</v>
      </c>
      <c r="F225" s="53" t="s">
        <v>964</v>
      </c>
      <c r="G225" s="53" t="s">
        <v>113</v>
      </c>
      <c r="H225" s="53" t="s">
        <v>975</v>
      </c>
      <c r="I225" s="53" t="s">
        <v>969</v>
      </c>
      <c r="J225" s="53" t="s">
        <v>114</v>
      </c>
      <c r="K225" s="53" t="s">
        <v>1010</v>
      </c>
      <c r="L225" s="53" t="s">
        <v>785</v>
      </c>
      <c r="M225" s="44"/>
      <c r="N225" s="53"/>
      <c r="O225" s="53"/>
      <c r="P225" s="44"/>
      <c r="Q225" s="53"/>
      <c r="R225" s="53"/>
      <c r="S225" s="49" t="s">
        <v>754</v>
      </c>
    </row>
    <row r="226" spans="1:19" x14ac:dyDescent="0.3">
      <c r="A226" s="49" t="s">
        <v>102</v>
      </c>
      <c r="B226" s="44" t="s">
        <v>103</v>
      </c>
      <c r="C226" s="53" t="s">
        <v>885</v>
      </c>
      <c r="D226" s="53" t="s">
        <v>985</v>
      </c>
      <c r="E226" s="44" t="s">
        <v>104</v>
      </c>
      <c r="F226" s="53" t="s">
        <v>959</v>
      </c>
      <c r="G226" s="53" t="s">
        <v>54</v>
      </c>
      <c r="H226" s="53" t="s">
        <v>973</v>
      </c>
      <c r="I226" s="53" t="s">
        <v>968</v>
      </c>
      <c r="J226" s="53">
        <v>1811</v>
      </c>
      <c r="K226" s="53" t="s">
        <v>1012</v>
      </c>
      <c r="L226" s="53" t="s">
        <v>15</v>
      </c>
      <c r="M226" s="44" t="s">
        <v>21</v>
      </c>
      <c r="N226" s="53" t="s">
        <v>105</v>
      </c>
      <c r="O226" s="53"/>
      <c r="P226" s="44"/>
      <c r="Q226" s="53"/>
      <c r="R226" s="53"/>
      <c r="S226" s="49"/>
    </row>
    <row r="227" spans="1:19" x14ac:dyDescent="0.3">
      <c r="A227" s="49" t="s">
        <v>455</v>
      </c>
      <c r="B227" s="44" t="s">
        <v>456</v>
      </c>
      <c r="C227" s="53" t="s">
        <v>886</v>
      </c>
      <c r="D227" s="53" t="s">
        <v>982</v>
      </c>
      <c r="E227" s="44" t="s">
        <v>457</v>
      </c>
      <c r="F227" s="53" t="s">
        <v>959</v>
      </c>
      <c r="G227" s="53" t="s">
        <v>217</v>
      </c>
      <c r="H227" s="53" t="s">
        <v>974</v>
      </c>
      <c r="I227" s="53" t="s">
        <v>967</v>
      </c>
      <c r="J227" s="53">
        <v>1811</v>
      </c>
      <c r="K227" s="53" t="s">
        <v>1012</v>
      </c>
      <c r="L227" s="53" t="s">
        <v>26</v>
      </c>
      <c r="M227" s="44"/>
      <c r="N227" s="53"/>
      <c r="O227" s="53">
        <v>1815</v>
      </c>
      <c r="P227" s="44" t="s">
        <v>458</v>
      </c>
      <c r="Q227" s="53" t="s">
        <v>960</v>
      </c>
      <c r="R227" s="53" t="s">
        <v>217</v>
      </c>
      <c r="S227" s="49"/>
    </row>
    <row r="228" spans="1:19" ht="31.2" x14ac:dyDescent="0.3">
      <c r="A228" s="49" t="s">
        <v>384</v>
      </c>
      <c r="B228" s="44" t="s">
        <v>386</v>
      </c>
      <c r="C228" s="53" t="s">
        <v>887</v>
      </c>
      <c r="D228" s="53" t="s">
        <v>984</v>
      </c>
      <c r="E228" s="44" t="s">
        <v>385</v>
      </c>
      <c r="F228" s="53" t="s">
        <v>959</v>
      </c>
      <c r="G228" s="53" t="s">
        <v>63</v>
      </c>
      <c r="H228" s="53" t="s">
        <v>63</v>
      </c>
      <c r="I228" s="53" t="s">
        <v>967</v>
      </c>
      <c r="J228" s="53" t="s">
        <v>98</v>
      </c>
      <c r="K228" s="53" t="s">
        <v>1011</v>
      </c>
      <c r="L228" s="53" t="s">
        <v>26</v>
      </c>
      <c r="M228" s="44"/>
      <c r="N228" s="53"/>
      <c r="O228" s="53">
        <v>1815</v>
      </c>
      <c r="P228" s="44" t="s">
        <v>32</v>
      </c>
      <c r="Q228" s="53" t="s">
        <v>534</v>
      </c>
      <c r="R228" s="53" t="s">
        <v>63</v>
      </c>
      <c r="S228" s="49"/>
    </row>
    <row r="229" spans="1:19" x14ac:dyDescent="0.3">
      <c r="A229" s="49" t="s">
        <v>387</v>
      </c>
      <c r="B229" s="44" t="s">
        <v>386</v>
      </c>
      <c r="C229" s="53" t="s">
        <v>887</v>
      </c>
      <c r="D229" s="53" t="s">
        <v>984</v>
      </c>
      <c r="E229" s="44"/>
      <c r="F229" s="53" t="s">
        <v>961</v>
      </c>
      <c r="G229" s="53" t="s">
        <v>63</v>
      </c>
      <c r="H229" s="53" t="s">
        <v>63</v>
      </c>
      <c r="I229" s="53" t="s">
        <v>967</v>
      </c>
      <c r="J229" s="53" t="s">
        <v>98</v>
      </c>
      <c r="K229" s="53" t="s">
        <v>1011</v>
      </c>
      <c r="L229" s="53" t="s">
        <v>787</v>
      </c>
      <c r="M229" s="44" t="s">
        <v>388</v>
      </c>
      <c r="N229" s="53">
        <v>1811</v>
      </c>
      <c r="O229" s="53"/>
      <c r="P229" s="44"/>
      <c r="Q229" s="53"/>
      <c r="R229" s="53"/>
      <c r="S229" s="49"/>
    </row>
    <row r="230" spans="1:19" x14ac:dyDescent="0.3">
      <c r="A230" s="49" t="s">
        <v>322</v>
      </c>
      <c r="B230" s="44" t="s">
        <v>828</v>
      </c>
      <c r="C230" s="53" t="s">
        <v>805</v>
      </c>
      <c r="D230" s="53" t="s">
        <v>983</v>
      </c>
      <c r="E230" s="44" t="s">
        <v>44</v>
      </c>
      <c r="F230" s="53" t="s">
        <v>960</v>
      </c>
      <c r="G230" s="53" t="s">
        <v>45</v>
      </c>
      <c r="H230" s="53" t="s">
        <v>972</v>
      </c>
      <c r="I230" s="53" t="s">
        <v>967</v>
      </c>
      <c r="J230" s="53" t="s">
        <v>46</v>
      </c>
      <c r="K230" s="53" t="s">
        <v>1011</v>
      </c>
      <c r="L230" s="53" t="s">
        <v>26</v>
      </c>
      <c r="M230" s="44"/>
      <c r="N230" s="53"/>
      <c r="O230" s="53">
        <v>1815</v>
      </c>
      <c r="P230" s="44" t="s">
        <v>44</v>
      </c>
      <c r="Q230" s="53" t="s">
        <v>960</v>
      </c>
      <c r="R230" s="53" t="s">
        <v>45</v>
      </c>
      <c r="S230" s="49"/>
    </row>
    <row r="231" spans="1:19" x14ac:dyDescent="0.3">
      <c r="A231" s="49" t="s">
        <v>445</v>
      </c>
      <c r="B231" s="44" t="s">
        <v>878</v>
      </c>
      <c r="C231" s="53" t="s">
        <v>879</v>
      </c>
      <c r="D231" s="53" t="s">
        <v>984</v>
      </c>
      <c r="E231" s="44" t="s">
        <v>32</v>
      </c>
      <c r="F231" s="53" t="s">
        <v>32</v>
      </c>
      <c r="G231" s="53" t="s">
        <v>86</v>
      </c>
      <c r="H231" s="53" t="s">
        <v>86</v>
      </c>
      <c r="I231" s="53" t="s">
        <v>967</v>
      </c>
      <c r="J231" s="53" t="s">
        <v>87</v>
      </c>
      <c r="K231" s="53" t="s">
        <v>1010</v>
      </c>
      <c r="L231" s="53" t="s">
        <v>26</v>
      </c>
      <c r="M231" s="44"/>
      <c r="N231" s="53"/>
      <c r="O231" s="53">
        <v>1815</v>
      </c>
      <c r="P231" s="44" t="s">
        <v>32</v>
      </c>
      <c r="Q231" s="53" t="s">
        <v>534</v>
      </c>
      <c r="R231" s="53" t="s">
        <v>86</v>
      </c>
      <c r="S231" s="49"/>
    </row>
    <row r="232" spans="1:19" x14ac:dyDescent="0.3">
      <c r="A232" s="49" t="s">
        <v>444</v>
      </c>
      <c r="B232" s="44" t="s">
        <v>878</v>
      </c>
      <c r="C232" s="53" t="s">
        <v>879</v>
      </c>
      <c r="D232" s="53" t="s">
        <v>984</v>
      </c>
      <c r="E232" s="44" t="s">
        <v>32</v>
      </c>
      <c r="F232" s="53" t="s">
        <v>32</v>
      </c>
      <c r="G232" s="53" t="s">
        <v>86</v>
      </c>
      <c r="H232" s="53" t="s">
        <v>86</v>
      </c>
      <c r="I232" s="53" t="s">
        <v>967</v>
      </c>
      <c r="J232" s="53" t="s">
        <v>120</v>
      </c>
      <c r="K232" s="53" t="s">
        <v>1010</v>
      </c>
      <c r="L232" s="53" t="s">
        <v>26</v>
      </c>
      <c r="M232" s="44"/>
      <c r="N232" s="53"/>
      <c r="O232" s="53">
        <v>1815</v>
      </c>
      <c r="P232" s="44" t="s">
        <v>32</v>
      </c>
      <c r="Q232" s="53" t="s">
        <v>534</v>
      </c>
      <c r="R232" s="53" t="s">
        <v>86</v>
      </c>
      <c r="S232" s="49"/>
    </row>
    <row r="233" spans="1:19" x14ac:dyDescent="0.3">
      <c r="A233" s="49" t="s">
        <v>403</v>
      </c>
      <c r="B233" s="44" t="s">
        <v>890</v>
      </c>
      <c r="C233" s="53" t="s">
        <v>891</v>
      </c>
      <c r="D233" s="53" t="s">
        <v>982</v>
      </c>
      <c r="E233" s="44" t="s">
        <v>266</v>
      </c>
      <c r="F233" s="53" t="s">
        <v>959</v>
      </c>
      <c r="G233" s="53" t="s">
        <v>73</v>
      </c>
      <c r="H233" s="53" t="s">
        <v>974</v>
      </c>
      <c r="I233" s="53" t="s">
        <v>967</v>
      </c>
      <c r="J233" s="53">
        <v>1811</v>
      </c>
      <c r="K233" s="53" t="s">
        <v>1012</v>
      </c>
      <c r="L233" s="53" t="s">
        <v>15</v>
      </c>
      <c r="M233" s="44" t="s">
        <v>21</v>
      </c>
      <c r="N233" s="53" t="s">
        <v>404</v>
      </c>
      <c r="O233" s="53"/>
      <c r="P233" s="44"/>
      <c r="Q233" s="53"/>
      <c r="R233" s="53"/>
      <c r="S233" s="49"/>
    </row>
    <row r="234" spans="1:19" x14ac:dyDescent="0.3">
      <c r="A234" s="49" t="s">
        <v>102</v>
      </c>
      <c r="B234" s="44" t="s">
        <v>888</v>
      </c>
      <c r="C234" s="53" t="s">
        <v>889</v>
      </c>
      <c r="D234" s="53" t="s">
        <v>983</v>
      </c>
      <c r="E234" s="44" t="s">
        <v>32</v>
      </c>
      <c r="F234" s="53" t="s">
        <v>32</v>
      </c>
      <c r="G234" s="53" t="s">
        <v>33</v>
      </c>
      <c r="H234" s="53" t="s">
        <v>974</v>
      </c>
      <c r="I234" s="53" t="s">
        <v>967</v>
      </c>
      <c r="J234" s="53">
        <v>1801</v>
      </c>
      <c r="K234" s="53" t="s">
        <v>1011</v>
      </c>
      <c r="L234" s="53" t="s">
        <v>15</v>
      </c>
      <c r="M234" s="44" t="s">
        <v>21</v>
      </c>
      <c r="N234" s="53" t="s">
        <v>616</v>
      </c>
      <c r="O234" s="53"/>
      <c r="P234" s="44"/>
      <c r="Q234" s="53"/>
      <c r="R234" s="53"/>
      <c r="S234" s="49"/>
    </row>
    <row r="235" spans="1:19" x14ac:dyDescent="0.3">
      <c r="A235" s="49" t="s">
        <v>102</v>
      </c>
      <c r="B235" s="44" t="s">
        <v>466</v>
      </c>
      <c r="C235" s="53" t="s">
        <v>892</v>
      </c>
      <c r="D235" s="53" t="s">
        <v>985</v>
      </c>
      <c r="E235" s="44" t="s">
        <v>279</v>
      </c>
      <c r="F235" s="53" t="s">
        <v>964</v>
      </c>
      <c r="G235" s="53" t="s">
        <v>113</v>
      </c>
      <c r="H235" s="53" t="s">
        <v>975</v>
      </c>
      <c r="I235" s="53" t="s">
        <v>969</v>
      </c>
      <c r="J235" s="53" t="s">
        <v>114</v>
      </c>
      <c r="K235" s="53" t="s">
        <v>1010</v>
      </c>
      <c r="L235" s="53" t="s">
        <v>26</v>
      </c>
      <c r="M235" s="44"/>
      <c r="N235" s="53"/>
      <c r="O235" s="53">
        <v>1815</v>
      </c>
      <c r="P235" s="44" t="s">
        <v>279</v>
      </c>
      <c r="Q235" s="53" t="s">
        <v>964</v>
      </c>
      <c r="R235" s="53" t="s">
        <v>113</v>
      </c>
      <c r="S235" s="49"/>
    </row>
    <row r="236" spans="1:19" x14ac:dyDescent="0.3">
      <c r="A236" s="49" t="s">
        <v>67</v>
      </c>
      <c r="B236" s="44" t="s">
        <v>466</v>
      </c>
      <c r="C236" s="53" t="s">
        <v>892</v>
      </c>
      <c r="D236" s="53" t="s">
        <v>985</v>
      </c>
      <c r="E236" s="44" t="s">
        <v>279</v>
      </c>
      <c r="F236" s="53" t="s">
        <v>964</v>
      </c>
      <c r="G236" s="53" t="s">
        <v>113</v>
      </c>
      <c r="H236" s="53" t="s">
        <v>975</v>
      </c>
      <c r="I236" s="53" t="s">
        <v>969</v>
      </c>
      <c r="J236" s="53" t="s">
        <v>467</v>
      </c>
      <c r="K236" s="53" t="s">
        <v>1010</v>
      </c>
      <c r="L236" s="53" t="s">
        <v>26</v>
      </c>
      <c r="M236" s="44"/>
      <c r="N236" s="53"/>
      <c r="O236" s="53">
        <v>1815</v>
      </c>
      <c r="P236" s="44" t="s">
        <v>279</v>
      </c>
      <c r="Q236" s="53" t="s">
        <v>964</v>
      </c>
      <c r="R236" s="53" t="s">
        <v>113</v>
      </c>
      <c r="S236" s="49"/>
    </row>
    <row r="237" spans="1:19" x14ac:dyDescent="0.3">
      <c r="A237" s="49" t="s">
        <v>412</v>
      </c>
      <c r="B237" s="44" t="s">
        <v>468</v>
      </c>
      <c r="C237" s="53" t="s">
        <v>893</v>
      </c>
      <c r="D237" s="53" t="s">
        <v>982</v>
      </c>
      <c r="E237" s="44" t="s">
        <v>469</v>
      </c>
      <c r="F237" s="53" t="s">
        <v>959</v>
      </c>
      <c r="G237" s="53" t="s">
        <v>470</v>
      </c>
      <c r="H237" s="53" t="s">
        <v>972</v>
      </c>
      <c r="I237" s="53" t="s">
        <v>967</v>
      </c>
      <c r="J237" s="53">
        <v>1811</v>
      </c>
      <c r="K237" s="53" t="s">
        <v>1012</v>
      </c>
      <c r="L237" s="53" t="s">
        <v>15</v>
      </c>
      <c r="M237" s="44" t="s">
        <v>289</v>
      </c>
      <c r="N237" s="53">
        <v>1876</v>
      </c>
      <c r="O237" s="53"/>
      <c r="P237" s="44"/>
      <c r="Q237" s="53"/>
      <c r="R237" s="53"/>
      <c r="S237" s="49"/>
    </row>
    <row r="238" spans="1:19" x14ac:dyDescent="0.3">
      <c r="A238" s="49" t="s">
        <v>471</v>
      </c>
      <c r="B238" s="44" t="s">
        <v>472</v>
      </c>
      <c r="C238" s="53" t="s">
        <v>894</v>
      </c>
      <c r="D238" s="53" t="s">
        <v>983</v>
      </c>
      <c r="E238" s="44" t="s">
        <v>401</v>
      </c>
      <c r="F238" s="53" t="s">
        <v>963</v>
      </c>
      <c r="G238" s="53" t="s">
        <v>27</v>
      </c>
      <c r="H238" s="53" t="s">
        <v>973</v>
      </c>
      <c r="I238" s="53" t="s">
        <v>968</v>
      </c>
      <c r="J238" s="53">
        <v>1798</v>
      </c>
      <c r="K238" s="53" t="s">
        <v>1010</v>
      </c>
      <c r="L238" s="53" t="s">
        <v>787</v>
      </c>
      <c r="M238" s="44" t="s">
        <v>21</v>
      </c>
      <c r="N238" s="53" t="s">
        <v>473</v>
      </c>
      <c r="O238" s="53"/>
      <c r="P238" s="44"/>
      <c r="Q238" s="53"/>
      <c r="R238" s="53"/>
      <c r="S238" s="49" t="s">
        <v>402</v>
      </c>
    </row>
    <row r="239" spans="1:19" x14ac:dyDescent="0.3">
      <c r="A239" s="49" t="s">
        <v>102</v>
      </c>
      <c r="B239" s="44" t="s">
        <v>485</v>
      </c>
      <c r="C239" s="53" t="s">
        <v>897</v>
      </c>
      <c r="D239" s="53" t="s">
        <v>985</v>
      </c>
      <c r="E239" s="44" t="s">
        <v>240</v>
      </c>
      <c r="F239" s="53" t="s">
        <v>534</v>
      </c>
      <c r="G239" s="53" t="s">
        <v>113</v>
      </c>
      <c r="H239" s="53" t="s">
        <v>975</v>
      </c>
      <c r="I239" s="53" t="s">
        <v>969</v>
      </c>
      <c r="J239" s="53">
        <v>1812</v>
      </c>
      <c r="K239" s="53" t="s">
        <v>1012</v>
      </c>
      <c r="L239" s="53" t="s">
        <v>486</v>
      </c>
      <c r="M239" s="44" t="s">
        <v>21</v>
      </c>
      <c r="N239" s="53" t="s">
        <v>241</v>
      </c>
      <c r="O239" s="53"/>
      <c r="P239" s="44"/>
      <c r="Q239" s="53"/>
      <c r="R239" s="53"/>
      <c r="S239" s="49" t="s">
        <v>1039</v>
      </c>
    </row>
    <row r="240" spans="1:19" ht="31.2" x14ac:dyDescent="0.3">
      <c r="A240" s="49" t="s">
        <v>776</v>
      </c>
      <c r="B240" s="44" t="s">
        <v>488</v>
      </c>
      <c r="C240" s="53" t="s">
        <v>898</v>
      </c>
      <c r="D240" s="53" t="s">
        <v>982</v>
      </c>
      <c r="E240" s="44" t="s">
        <v>777</v>
      </c>
      <c r="F240" s="53" t="s">
        <v>959</v>
      </c>
      <c r="G240" s="53" t="s">
        <v>73</v>
      </c>
      <c r="H240" s="53" t="s">
        <v>974</v>
      </c>
      <c r="I240" s="53" t="s">
        <v>967</v>
      </c>
      <c r="J240" s="53">
        <v>1812</v>
      </c>
      <c r="K240" s="53" t="s">
        <v>1012</v>
      </c>
      <c r="L240" s="53" t="s">
        <v>15</v>
      </c>
      <c r="M240" s="44" t="s">
        <v>21</v>
      </c>
      <c r="N240" s="53">
        <v>1814</v>
      </c>
      <c r="O240" s="53"/>
      <c r="P240" s="44"/>
      <c r="Q240" s="53"/>
      <c r="R240" s="53"/>
      <c r="S240" s="49" t="s">
        <v>778</v>
      </c>
    </row>
    <row r="241" spans="1:19" x14ac:dyDescent="0.3">
      <c r="A241" s="49" t="s">
        <v>487</v>
      </c>
      <c r="B241" s="44" t="s">
        <v>488</v>
      </c>
      <c r="C241" s="53" t="s">
        <v>898</v>
      </c>
      <c r="D241" s="53" t="s">
        <v>982</v>
      </c>
      <c r="E241" s="44" t="s">
        <v>489</v>
      </c>
      <c r="F241" s="53" t="s">
        <v>959</v>
      </c>
      <c r="G241" s="53" t="s">
        <v>73</v>
      </c>
      <c r="H241" s="53" t="s">
        <v>974</v>
      </c>
      <c r="I241" s="53" t="s">
        <v>967</v>
      </c>
      <c r="J241" s="53">
        <v>1811</v>
      </c>
      <c r="K241" s="53" t="s">
        <v>1012</v>
      </c>
      <c r="L241" s="53" t="s">
        <v>787</v>
      </c>
      <c r="M241" s="44" t="s">
        <v>21</v>
      </c>
      <c r="N241" s="53" t="s">
        <v>404</v>
      </c>
      <c r="O241" s="53"/>
      <c r="P241" s="44"/>
      <c r="Q241" s="53"/>
      <c r="R241" s="53"/>
      <c r="S241" s="49"/>
    </row>
    <row r="242" spans="1:19" x14ac:dyDescent="0.3">
      <c r="A242" s="49" t="s">
        <v>497</v>
      </c>
      <c r="B242" s="44" t="s">
        <v>494</v>
      </c>
      <c r="C242" s="53" t="s">
        <v>899</v>
      </c>
      <c r="D242" s="53" t="s">
        <v>985</v>
      </c>
      <c r="E242" s="44"/>
      <c r="F242" s="53" t="s">
        <v>961</v>
      </c>
      <c r="G242" s="53" t="s">
        <v>63</v>
      </c>
      <c r="H242" s="53" t="s">
        <v>63</v>
      </c>
      <c r="I242" s="53" t="s">
        <v>967</v>
      </c>
      <c r="J242" s="53" t="s">
        <v>98</v>
      </c>
      <c r="K242" s="53" t="s">
        <v>1011</v>
      </c>
      <c r="L242" s="53" t="s">
        <v>15</v>
      </c>
      <c r="M242" s="44" t="s">
        <v>499</v>
      </c>
      <c r="N242" s="53">
        <v>1811</v>
      </c>
      <c r="O242" s="53"/>
      <c r="P242" s="44"/>
      <c r="Q242" s="53"/>
      <c r="R242" s="53"/>
      <c r="S242" s="49"/>
    </row>
    <row r="243" spans="1:19" x14ac:dyDescent="0.3">
      <c r="A243" s="49" t="s">
        <v>221</v>
      </c>
      <c r="B243" s="44" t="s">
        <v>220</v>
      </c>
      <c r="C243" s="53" t="s">
        <v>900</v>
      </c>
      <c r="D243" s="53" t="s">
        <v>985</v>
      </c>
      <c r="E243" s="44"/>
      <c r="F243" s="53" t="s">
        <v>961</v>
      </c>
      <c r="G243" s="53" t="s">
        <v>63</v>
      </c>
      <c r="H243" s="53" t="s">
        <v>63</v>
      </c>
      <c r="I243" s="53" t="s">
        <v>967</v>
      </c>
      <c r="J243" s="53" t="s">
        <v>98</v>
      </c>
      <c r="K243" s="53" t="s">
        <v>1011</v>
      </c>
      <c r="L243" s="53" t="s">
        <v>787</v>
      </c>
      <c r="M243" s="44" t="s">
        <v>222</v>
      </c>
      <c r="N243" s="53">
        <v>1811</v>
      </c>
      <c r="O243" s="53"/>
      <c r="P243" s="44"/>
      <c r="Q243" s="53"/>
      <c r="R243" s="53"/>
      <c r="S243" s="49"/>
    </row>
    <row r="244" spans="1:19" x14ac:dyDescent="0.3">
      <c r="A244" s="49" t="s">
        <v>223</v>
      </c>
      <c r="B244" s="44" t="s">
        <v>220</v>
      </c>
      <c r="C244" s="53" t="s">
        <v>900</v>
      </c>
      <c r="D244" s="53" t="s">
        <v>985</v>
      </c>
      <c r="E244" s="44" t="s">
        <v>53</v>
      </c>
      <c r="F244" s="53" t="s">
        <v>959</v>
      </c>
      <c r="G244" s="53" t="s">
        <v>63</v>
      </c>
      <c r="H244" s="53" t="s">
        <v>63</v>
      </c>
      <c r="I244" s="53" t="s">
        <v>967</v>
      </c>
      <c r="J244" s="53" t="s">
        <v>98</v>
      </c>
      <c r="K244" s="53" t="s">
        <v>1011</v>
      </c>
      <c r="L244" s="53" t="s">
        <v>26</v>
      </c>
      <c r="M244" s="44"/>
      <c r="N244" s="53"/>
      <c r="O244" s="53">
        <v>1815</v>
      </c>
      <c r="P244" s="44" t="s">
        <v>32</v>
      </c>
      <c r="Q244" s="53" t="s">
        <v>534</v>
      </c>
      <c r="R244" s="53" t="s">
        <v>63</v>
      </c>
      <c r="S244" s="49"/>
    </row>
    <row r="245" spans="1:19" x14ac:dyDescent="0.3">
      <c r="A245" s="49" t="s">
        <v>224</v>
      </c>
      <c r="B245" s="44" t="s">
        <v>220</v>
      </c>
      <c r="C245" s="53" t="s">
        <v>900</v>
      </c>
      <c r="D245" s="53" t="s">
        <v>985</v>
      </c>
      <c r="E245" s="44"/>
      <c r="F245" s="53" t="s">
        <v>961</v>
      </c>
      <c r="G245" s="53" t="s">
        <v>63</v>
      </c>
      <c r="H245" s="53" t="s">
        <v>63</v>
      </c>
      <c r="I245" s="53" t="s">
        <v>967</v>
      </c>
      <c r="J245" s="53" t="s">
        <v>98</v>
      </c>
      <c r="K245" s="53" t="s">
        <v>1011</v>
      </c>
      <c r="L245" s="53" t="s">
        <v>15</v>
      </c>
      <c r="M245" s="44" t="s">
        <v>225</v>
      </c>
      <c r="N245" s="53">
        <v>1811</v>
      </c>
      <c r="O245" s="53"/>
      <c r="P245" s="44"/>
      <c r="Q245" s="53"/>
      <c r="R245" s="53"/>
      <c r="S245" s="49"/>
    </row>
    <row r="246" spans="1:19" x14ac:dyDescent="0.3">
      <c r="A246" s="49" t="s">
        <v>219</v>
      </c>
      <c r="B246" s="44" t="s">
        <v>220</v>
      </c>
      <c r="C246" s="53" t="s">
        <v>900</v>
      </c>
      <c r="D246" s="53" t="s">
        <v>985</v>
      </c>
      <c r="E246" s="44" t="s">
        <v>62</v>
      </c>
      <c r="F246" s="53" t="s">
        <v>256</v>
      </c>
      <c r="G246" s="53" t="s">
        <v>63</v>
      </c>
      <c r="H246" s="53" t="s">
        <v>63</v>
      </c>
      <c r="I246" s="53" t="s">
        <v>967</v>
      </c>
      <c r="J246" s="53" t="s">
        <v>283</v>
      </c>
      <c r="K246" s="53" t="s">
        <v>1010</v>
      </c>
      <c r="L246" s="53" t="s">
        <v>26</v>
      </c>
      <c r="M246" s="44"/>
      <c r="N246" s="53"/>
      <c r="O246" s="53">
        <v>1815</v>
      </c>
      <c r="P246" s="44" t="s">
        <v>32</v>
      </c>
      <c r="Q246" s="53" t="s">
        <v>534</v>
      </c>
      <c r="R246" s="53" t="s">
        <v>63</v>
      </c>
      <c r="S246" s="49"/>
    </row>
    <row r="247" spans="1:19" x14ac:dyDescent="0.3">
      <c r="A247" s="49" t="s">
        <v>95</v>
      </c>
      <c r="B247" s="44" t="s">
        <v>96</v>
      </c>
      <c r="C247" s="53" t="s">
        <v>901</v>
      </c>
      <c r="D247" s="53" t="s">
        <v>983</v>
      </c>
      <c r="E247" s="44" t="s">
        <v>97</v>
      </c>
      <c r="F247" s="53" t="s">
        <v>959</v>
      </c>
      <c r="G247" s="53" t="s">
        <v>63</v>
      </c>
      <c r="H247" s="53" t="s">
        <v>63</v>
      </c>
      <c r="I247" s="53" t="s">
        <v>967</v>
      </c>
      <c r="J247" s="53" t="s">
        <v>98</v>
      </c>
      <c r="K247" s="53" t="s">
        <v>1011</v>
      </c>
      <c r="L247" s="53" t="s">
        <v>26</v>
      </c>
      <c r="M247" s="44"/>
      <c r="N247" s="53"/>
      <c r="O247" s="53">
        <v>1815</v>
      </c>
      <c r="P247" s="44" t="s">
        <v>32</v>
      </c>
      <c r="Q247" s="53" t="s">
        <v>534</v>
      </c>
      <c r="R247" s="53" t="s">
        <v>63</v>
      </c>
      <c r="S247" s="49"/>
    </row>
    <row r="248" spans="1:19" x14ac:dyDescent="0.3">
      <c r="A248" s="49" t="s">
        <v>99</v>
      </c>
      <c r="B248" s="44" t="s">
        <v>96</v>
      </c>
      <c r="C248" s="53" t="s">
        <v>901</v>
      </c>
      <c r="D248" s="53" t="s">
        <v>983</v>
      </c>
      <c r="E248" s="44" t="s">
        <v>100</v>
      </c>
      <c r="F248" s="53" t="s">
        <v>959</v>
      </c>
      <c r="G248" s="53" t="s">
        <v>63</v>
      </c>
      <c r="H248" s="53" t="s">
        <v>63</v>
      </c>
      <c r="I248" s="53" t="s">
        <v>967</v>
      </c>
      <c r="J248" s="53" t="s">
        <v>98</v>
      </c>
      <c r="K248" s="53" t="s">
        <v>1011</v>
      </c>
      <c r="L248" s="53" t="s">
        <v>15</v>
      </c>
      <c r="M248" s="44" t="s">
        <v>21</v>
      </c>
      <c r="N248" s="53">
        <v>1804</v>
      </c>
      <c r="O248" s="53"/>
      <c r="P248" s="44"/>
      <c r="Q248" s="53"/>
      <c r="R248" s="53"/>
      <c r="S248" s="49"/>
    </row>
    <row r="249" spans="1:19" x14ac:dyDescent="0.3">
      <c r="A249" s="49" t="s">
        <v>101</v>
      </c>
      <c r="B249" s="44" t="s">
        <v>96</v>
      </c>
      <c r="C249" s="53" t="s">
        <v>901</v>
      </c>
      <c r="D249" s="53" t="s">
        <v>983</v>
      </c>
      <c r="E249" s="44"/>
      <c r="F249" s="53" t="s">
        <v>961</v>
      </c>
      <c r="G249" s="53" t="s">
        <v>63</v>
      </c>
      <c r="H249" s="53" t="s">
        <v>63</v>
      </c>
      <c r="I249" s="53" t="s">
        <v>967</v>
      </c>
      <c r="J249" s="53" t="s">
        <v>98</v>
      </c>
      <c r="K249" s="53" t="s">
        <v>1011</v>
      </c>
      <c r="L249" s="53" t="s">
        <v>26</v>
      </c>
      <c r="M249" s="44"/>
      <c r="N249" s="53"/>
      <c r="O249" s="53">
        <v>1815</v>
      </c>
      <c r="P249" s="44" t="s">
        <v>32</v>
      </c>
      <c r="Q249" s="53" t="s">
        <v>534</v>
      </c>
      <c r="R249" s="53" t="s">
        <v>63</v>
      </c>
      <c r="S249" s="49"/>
    </row>
    <row r="250" spans="1:19" x14ac:dyDescent="0.3">
      <c r="A250" s="49" t="s">
        <v>250</v>
      </c>
      <c r="B250" s="44" t="s">
        <v>251</v>
      </c>
      <c r="C250" s="53" t="s">
        <v>902</v>
      </c>
      <c r="D250" s="53" t="s">
        <v>983</v>
      </c>
      <c r="E250" s="44" t="s">
        <v>240</v>
      </c>
      <c r="F250" s="53" t="s">
        <v>534</v>
      </c>
      <c r="G250" s="53" t="s">
        <v>113</v>
      </c>
      <c r="H250" s="53" t="s">
        <v>975</v>
      </c>
      <c r="I250" s="53" t="s">
        <v>969</v>
      </c>
      <c r="J250" s="53">
        <v>1812</v>
      </c>
      <c r="K250" s="53" t="s">
        <v>1012</v>
      </c>
      <c r="L250" s="53" t="s">
        <v>486</v>
      </c>
      <c r="M250" s="44" t="s">
        <v>21</v>
      </c>
      <c r="N250" s="53" t="s">
        <v>241</v>
      </c>
      <c r="O250" s="53"/>
      <c r="P250" s="44"/>
      <c r="Q250" s="53"/>
      <c r="R250" s="53"/>
      <c r="S250" s="49" t="s">
        <v>1039</v>
      </c>
    </row>
    <row r="251" spans="1:19" x14ac:dyDescent="0.3">
      <c r="A251" s="49" t="s">
        <v>252</v>
      </c>
      <c r="B251" s="44" t="s">
        <v>251</v>
      </c>
      <c r="C251" s="53" t="s">
        <v>902</v>
      </c>
      <c r="D251" s="53" t="s">
        <v>983</v>
      </c>
      <c r="E251" s="44" t="s">
        <v>240</v>
      </c>
      <c r="F251" s="53" t="s">
        <v>534</v>
      </c>
      <c r="G251" s="53" t="s">
        <v>113</v>
      </c>
      <c r="H251" s="53" t="s">
        <v>975</v>
      </c>
      <c r="I251" s="53" t="s">
        <v>969</v>
      </c>
      <c r="J251" s="53">
        <v>1812</v>
      </c>
      <c r="K251" s="53" t="s">
        <v>1012</v>
      </c>
      <c r="L251" s="53" t="s">
        <v>486</v>
      </c>
      <c r="M251" s="44" t="s">
        <v>21</v>
      </c>
      <c r="N251" s="53" t="s">
        <v>241</v>
      </c>
      <c r="O251" s="53"/>
      <c r="P251" s="44"/>
      <c r="Q251" s="53"/>
      <c r="R251" s="53"/>
      <c r="S251" s="49" t="s">
        <v>1039</v>
      </c>
    </row>
    <row r="252" spans="1:19" x14ac:dyDescent="0.3">
      <c r="A252" s="49" t="s">
        <v>500</v>
      </c>
      <c r="B252" s="44" t="s">
        <v>501</v>
      </c>
      <c r="C252" s="53" t="s">
        <v>903</v>
      </c>
      <c r="D252" s="53" t="s">
        <v>983</v>
      </c>
      <c r="E252" s="44" t="s">
        <v>44</v>
      </c>
      <c r="F252" s="53" t="s">
        <v>960</v>
      </c>
      <c r="G252" s="53" t="s">
        <v>45</v>
      </c>
      <c r="H252" s="53" t="s">
        <v>972</v>
      </c>
      <c r="I252" s="53" t="s">
        <v>967</v>
      </c>
      <c r="J252" s="53" t="s">
        <v>46</v>
      </c>
      <c r="K252" s="53" t="s">
        <v>1011</v>
      </c>
      <c r="L252" s="53" t="s">
        <v>26</v>
      </c>
      <c r="M252" s="44"/>
      <c r="N252" s="53"/>
      <c r="O252" s="53">
        <v>1815</v>
      </c>
      <c r="P252" s="44" t="s">
        <v>44</v>
      </c>
      <c r="Q252" s="53" t="s">
        <v>960</v>
      </c>
      <c r="R252" s="53" t="s">
        <v>45</v>
      </c>
      <c r="S252" s="49"/>
    </row>
    <row r="253" spans="1:19" x14ac:dyDescent="0.3">
      <c r="A253" s="49" t="s">
        <v>257</v>
      </c>
      <c r="B253" s="44" t="s">
        <v>501</v>
      </c>
      <c r="C253" s="53" t="s">
        <v>903</v>
      </c>
      <c r="D253" s="53" t="s">
        <v>983</v>
      </c>
      <c r="E253" s="44" t="s">
        <v>44</v>
      </c>
      <c r="F253" s="53" t="s">
        <v>960</v>
      </c>
      <c r="G253" s="53" t="s">
        <v>45</v>
      </c>
      <c r="H253" s="53" t="s">
        <v>972</v>
      </c>
      <c r="I253" s="53" t="s">
        <v>967</v>
      </c>
      <c r="J253" s="53" t="s">
        <v>46</v>
      </c>
      <c r="K253" s="53" t="s">
        <v>1011</v>
      </c>
      <c r="L253" s="53" t="s">
        <v>26</v>
      </c>
      <c r="M253" s="44"/>
      <c r="N253" s="53"/>
      <c r="O253" s="53">
        <v>1815</v>
      </c>
      <c r="P253" s="44" t="s">
        <v>44</v>
      </c>
      <c r="Q253" s="53" t="s">
        <v>960</v>
      </c>
      <c r="R253" s="53" t="s">
        <v>45</v>
      </c>
      <c r="S253" s="49"/>
    </row>
    <row r="254" spans="1:19" x14ac:dyDescent="0.3">
      <c r="A254" s="49" t="s">
        <v>517</v>
      </c>
      <c r="B254" s="44" t="s">
        <v>911</v>
      </c>
      <c r="C254" s="53" t="s">
        <v>910</v>
      </c>
      <c r="D254" s="53" t="s">
        <v>979</v>
      </c>
      <c r="E254" s="44" t="s">
        <v>518</v>
      </c>
      <c r="F254" s="53" t="s">
        <v>959</v>
      </c>
      <c r="G254" s="53" t="s">
        <v>213</v>
      </c>
      <c r="H254" s="53" t="s">
        <v>972</v>
      </c>
      <c r="I254" s="53" t="s">
        <v>967</v>
      </c>
      <c r="J254" s="53">
        <v>1811</v>
      </c>
      <c r="K254" s="53" t="s">
        <v>1012</v>
      </c>
      <c r="L254" s="53" t="s">
        <v>15</v>
      </c>
      <c r="M254" s="44" t="s">
        <v>21</v>
      </c>
      <c r="N254" s="53">
        <v>1813</v>
      </c>
      <c r="O254" s="53"/>
      <c r="P254" s="44"/>
      <c r="Q254" s="53"/>
      <c r="R254" s="53"/>
      <c r="S254" s="49"/>
    </row>
    <row r="255" spans="1:19" x14ac:dyDescent="0.3">
      <c r="A255" s="49" t="s">
        <v>519</v>
      </c>
      <c r="B255" s="44" t="s">
        <v>520</v>
      </c>
      <c r="C255" s="53" t="s">
        <v>912</v>
      </c>
      <c r="D255" s="53" t="s">
        <v>983</v>
      </c>
      <c r="E255" s="44" t="s">
        <v>521</v>
      </c>
      <c r="F255" s="53" t="s">
        <v>959</v>
      </c>
      <c r="G255" s="53" t="s">
        <v>63</v>
      </c>
      <c r="H255" s="53" t="s">
        <v>63</v>
      </c>
      <c r="I255" s="53" t="s">
        <v>967</v>
      </c>
      <c r="J255" s="53" t="s">
        <v>283</v>
      </c>
      <c r="K255" s="53" t="s">
        <v>1010</v>
      </c>
      <c r="L255" s="53" t="s">
        <v>26</v>
      </c>
      <c r="M255" s="44"/>
      <c r="N255" s="53"/>
      <c r="O255" s="53">
        <v>1815</v>
      </c>
      <c r="P255" s="44" t="s">
        <v>32</v>
      </c>
      <c r="Q255" s="53" t="s">
        <v>534</v>
      </c>
      <c r="R255" s="53" t="s">
        <v>63</v>
      </c>
      <c r="S255" s="49"/>
    </row>
    <row r="256" spans="1:19" x14ac:dyDescent="0.3">
      <c r="A256" s="49" t="s">
        <v>524</v>
      </c>
      <c r="B256" s="44" t="s">
        <v>525</v>
      </c>
      <c r="C256" s="53" t="s">
        <v>900</v>
      </c>
      <c r="D256" s="53" t="s">
        <v>985</v>
      </c>
      <c r="E256" s="44" t="s">
        <v>416</v>
      </c>
      <c r="F256" s="53" t="s">
        <v>959</v>
      </c>
      <c r="G256" s="53" t="s">
        <v>70</v>
      </c>
      <c r="H256" s="53" t="s">
        <v>975</v>
      </c>
      <c r="I256" s="53" t="s">
        <v>969</v>
      </c>
      <c r="J256" s="53" t="s">
        <v>71</v>
      </c>
      <c r="K256" s="53" t="s">
        <v>1010</v>
      </c>
      <c r="L256" s="53" t="s">
        <v>15</v>
      </c>
      <c r="M256" s="44" t="s">
        <v>526</v>
      </c>
      <c r="N256" s="53">
        <v>1803</v>
      </c>
      <c r="O256" s="53"/>
      <c r="P256" s="44"/>
      <c r="Q256" s="53"/>
      <c r="R256" s="53"/>
      <c r="S256" s="49"/>
    </row>
    <row r="257" spans="1:19" x14ac:dyDescent="0.3">
      <c r="A257" s="49" t="s">
        <v>515</v>
      </c>
      <c r="B257" s="44" t="s">
        <v>908</v>
      </c>
      <c r="C257" s="53" t="s">
        <v>909</v>
      </c>
      <c r="D257" s="53" t="s">
        <v>986</v>
      </c>
      <c r="E257" s="44" t="s">
        <v>32</v>
      </c>
      <c r="F257" s="53" t="s">
        <v>32</v>
      </c>
      <c r="G257" s="53" t="s">
        <v>33</v>
      </c>
      <c r="H257" s="53" t="s">
        <v>974</v>
      </c>
      <c r="I257" s="53" t="s">
        <v>967</v>
      </c>
      <c r="J257" s="53" t="s">
        <v>34</v>
      </c>
      <c r="K257" s="53" t="s">
        <v>1011</v>
      </c>
      <c r="L257" s="53" t="s">
        <v>15</v>
      </c>
      <c r="M257" s="44" t="s">
        <v>427</v>
      </c>
      <c r="N257" s="53">
        <v>1811</v>
      </c>
      <c r="O257" s="53"/>
      <c r="P257" s="44"/>
      <c r="Q257" s="53"/>
      <c r="R257" s="53"/>
      <c r="S257" s="49"/>
    </row>
    <row r="258" spans="1:19" ht="31.2" x14ac:dyDescent="0.3">
      <c r="A258" s="49" t="s">
        <v>516</v>
      </c>
      <c r="B258" s="44" t="s">
        <v>908</v>
      </c>
      <c r="C258" s="53" t="s">
        <v>909</v>
      </c>
      <c r="D258" s="53" t="s">
        <v>986</v>
      </c>
      <c r="E258" s="44" t="s">
        <v>18</v>
      </c>
      <c r="F258" s="53" t="s">
        <v>959</v>
      </c>
      <c r="G258" s="53" t="s">
        <v>63</v>
      </c>
      <c r="H258" s="53" t="s">
        <v>63</v>
      </c>
      <c r="I258" s="53" t="s">
        <v>967</v>
      </c>
      <c r="J258" s="53" t="s">
        <v>98</v>
      </c>
      <c r="K258" s="53" t="s">
        <v>1011</v>
      </c>
      <c r="L258" s="53" t="s">
        <v>26</v>
      </c>
      <c r="M258" s="44"/>
      <c r="N258" s="53"/>
      <c r="O258" s="53">
        <v>1815</v>
      </c>
      <c r="P258" s="44" t="s">
        <v>32</v>
      </c>
      <c r="Q258" s="53" t="s">
        <v>534</v>
      </c>
      <c r="R258" s="53" t="s">
        <v>63</v>
      </c>
      <c r="S258" s="49"/>
    </row>
    <row r="259" spans="1:19" x14ac:dyDescent="0.3">
      <c r="A259" s="49" t="s">
        <v>490</v>
      </c>
      <c r="B259" s="44" t="s">
        <v>491</v>
      </c>
      <c r="C259" s="53" t="s">
        <v>915</v>
      </c>
      <c r="D259" s="53" t="s">
        <v>983</v>
      </c>
      <c r="E259" s="44" t="s">
        <v>492</v>
      </c>
      <c r="F259" s="53" t="s">
        <v>959</v>
      </c>
      <c r="G259" s="53" t="s">
        <v>11</v>
      </c>
      <c r="H259" s="53" t="s">
        <v>973</v>
      </c>
      <c r="I259" s="53" t="s">
        <v>968</v>
      </c>
      <c r="J259" s="53" t="s">
        <v>12</v>
      </c>
      <c r="K259" s="53" t="s">
        <v>1010</v>
      </c>
      <c r="L259" s="53" t="s">
        <v>26</v>
      </c>
      <c r="M259" s="44"/>
      <c r="N259" s="53"/>
      <c r="O259" s="53">
        <v>1815</v>
      </c>
      <c r="P259" s="44" t="s">
        <v>28</v>
      </c>
      <c r="Q259" s="53" t="s">
        <v>534</v>
      </c>
      <c r="R259" s="53" t="s">
        <v>11</v>
      </c>
      <c r="S259" s="49"/>
    </row>
    <row r="260" spans="1:19" x14ac:dyDescent="0.3">
      <c r="A260" s="49" t="s">
        <v>493</v>
      </c>
      <c r="B260" s="44" t="s">
        <v>491</v>
      </c>
      <c r="C260" s="53" t="s">
        <v>915</v>
      </c>
      <c r="D260" s="53" t="s">
        <v>983</v>
      </c>
      <c r="E260" s="44" t="s">
        <v>44</v>
      </c>
      <c r="F260" s="53" t="s">
        <v>960</v>
      </c>
      <c r="G260" s="53" t="s">
        <v>45</v>
      </c>
      <c r="H260" s="53" t="s">
        <v>972</v>
      </c>
      <c r="I260" s="53" t="s">
        <v>967</v>
      </c>
      <c r="J260" s="53" t="s">
        <v>46</v>
      </c>
      <c r="K260" s="53" t="s">
        <v>1011</v>
      </c>
      <c r="L260" s="53" t="s">
        <v>26</v>
      </c>
      <c r="M260" s="44"/>
      <c r="N260" s="53"/>
      <c r="O260" s="53">
        <v>1815</v>
      </c>
      <c r="P260" s="44" t="s">
        <v>44</v>
      </c>
      <c r="Q260" s="53" t="s">
        <v>960</v>
      </c>
      <c r="R260" s="53" t="s">
        <v>45</v>
      </c>
      <c r="S260" s="49"/>
    </row>
    <row r="261" spans="1:19" x14ac:dyDescent="0.3">
      <c r="A261" s="49" t="s">
        <v>706</v>
      </c>
      <c r="B261" s="44" t="s">
        <v>705</v>
      </c>
      <c r="C261" s="53" t="s">
        <v>916</v>
      </c>
      <c r="D261" s="53" t="s">
        <v>982</v>
      </c>
      <c r="E261" s="44" t="s">
        <v>631</v>
      </c>
      <c r="F261" s="53" t="s">
        <v>959</v>
      </c>
      <c r="G261" s="53" t="s">
        <v>11</v>
      </c>
      <c r="H261" s="53" t="s">
        <v>973</v>
      </c>
      <c r="I261" s="53" t="s">
        <v>968</v>
      </c>
      <c r="J261" s="53" t="s">
        <v>12</v>
      </c>
      <c r="K261" s="53" t="s">
        <v>1010</v>
      </c>
      <c r="L261" s="53" t="s">
        <v>26</v>
      </c>
      <c r="M261" s="44"/>
      <c r="N261" s="53"/>
      <c r="O261" s="53">
        <v>1815</v>
      </c>
      <c r="P261" s="44" t="s">
        <v>28</v>
      </c>
      <c r="Q261" s="53" t="s">
        <v>534</v>
      </c>
      <c r="R261" s="53" t="s">
        <v>11</v>
      </c>
      <c r="S261" s="49"/>
    </row>
    <row r="262" spans="1:19" x14ac:dyDescent="0.3">
      <c r="A262" s="49" t="s">
        <v>704</v>
      </c>
      <c r="B262" s="44" t="s">
        <v>705</v>
      </c>
      <c r="C262" s="53" t="s">
        <v>916</v>
      </c>
      <c r="D262" s="53" t="s">
        <v>982</v>
      </c>
      <c r="E262" s="44" t="s">
        <v>201</v>
      </c>
      <c r="F262" s="53" t="s">
        <v>959</v>
      </c>
      <c r="G262" s="53" t="s">
        <v>70</v>
      </c>
      <c r="H262" s="53" t="s">
        <v>975</v>
      </c>
      <c r="I262" s="53" t="s">
        <v>969</v>
      </c>
      <c r="J262" s="53" t="s">
        <v>71</v>
      </c>
      <c r="K262" s="53" t="s">
        <v>1010</v>
      </c>
      <c r="L262" s="53" t="s">
        <v>26</v>
      </c>
      <c r="M262" s="44"/>
      <c r="N262" s="53"/>
      <c r="O262" s="53">
        <v>1815</v>
      </c>
      <c r="P262" s="44" t="s">
        <v>201</v>
      </c>
      <c r="Q262" s="53" t="s">
        <v>959</v>
      </c>
      <c r="R262" s="53" t="s">
        <v>70</v>
      </c>
      <c r="S262" s="49"/>
    </row>
    <row r="263" spans="1:19" x14ac:dyDescent="0.3">
      <c r="A263" s="49" t="s">
        <v>403</v>
      </c>
      <c r="B263" s="44" t="s">
        <v>705</v>
      </c>
      <c r="C263" s="53" t="s">
        <v>916</v>
      </c>
      <c r="D263" s="53" t="s">
        <v>982</v>
      </c>
      <c r="E263" s="44" t="s">
        <v>726</v>
      </c>
      <c r="F263" s="53" t="s">
        <v>959</v>
      </c>
      <c r="G263" s="53" t="s">
        <v>54</v>
      </c>
      <c r="H263" s="53" t="s">
        <v>973</v>
      </c>
      <c r="I263" s="53" t="s">
        <v>968</v>
      </c>
      <c r="J263" s="59" t="s">
        <v>674</v>
      </c>
      <c r="K263" s="53" t="s">
        <v>1010</v>
      </c>
      <c r="L263" s="53" t="s">
        <v>15</v>
      </c>
      <c r="M263" s="44" t="s">
        <v>727</v>
      </c>
      <c r="N263" s="53">
        <v>1801</v>
      </c>
      <c r="O263" s="53"/>
      <c r="P263" s="44"/>
      <c r="Q263" s="53"/>
      <c r="R263" s="53"/>
      <c r="S263" s="49"/>
    </row>
    <row r="264" spans="1:19" x14ac:dyDescent="0.3">
      <c r="A264" s="49" t="s">
        <v>214</v>
      </c>
      <c r="B264" s="44" t="s">
        <v>705</v>
      </c>
      <c r="C264" s="53" t="s">
        <v>916</v>
      </c>
      <c r="D264" s="53" t="s">
        <v>982</v>
      </c>
      <c r="E264" s="44" t="s">
        <v>416</v>
      </c>
      <c r="F264" s="53" t="s">
        <v>959</v>
      </c>
      <c r="G264" s="53" t="s">
        <v>54</v>
      </c>
      <c r="H264" s="53" t="s">
        <v>973</v>
      </c>
      <c r="I264" s="53" t="s">
        <v>968</v>
      </c>
      <c r="J264" s="53" t="s">
        <v>674</v>
      </c>
      <c r="K264" s="53" t="s">
        <v>1010</v>
      </c>
      <c r="L264" s="53" t="s">
        <v>15</v>
      </c>
      <c r="M264" s="44" t="s">
        <v>427</v>
      </c>
      <c r="N264" s="53">
        <v>1811</v>
      </c>
      <c r="O264" s="53"/>
      <c r="P264" s="44"/>
      <c r="Q264" s="53"/>
      <c r="R264" s="53"/>
      <c r="S264" s="49"/>
    </row>
    <row r="265" spans="1:19" x14ac:dyDescent="0.3">
      <c r="A265" s="49" t="s">
        <v>219</v>
      </c>
      <c r="B265" s="44" t="s">
        <v>705</v>
      </c>
      <c r="C265" s="53" t="s">
        <v>916</v>
      </c>
      <c r="D265" s="53" t="s">
        <v>982</v>
      </c>
      <c r="E265" s="44" t="s">
        <v>416</v>
      </c>
      <c r="F265" s="53" t="s">
        <v>959</v>
      </c>
      <c r="G265" s="53" t="s">
        <v>54</v>
      </c>
      <c r="H265" s="53" t="s">
        <v>973</v>
      </c>
      <c r="I265" s="53" t="s">
        <v>968</v>
      </c>
      <c r="J265" s="53" t="s">
        <v>674</v>
      </c>
      <c r="K265" s="53" t="s">
        <v>1010</v>
      </c>
      <c r="L265" s="53" t="s">
        <v>15</v>
      </c>
      <c r="M265" s="44" t="s">
        <v>284</v>
      </c>
      <c r="N265" s="53">
        <v>1803</v>
      </c>
      <c r="O265" s="53"/>
      <c r="P265" s="44"/>
      <c r="Q265" s="53"/>
      <c r="R265" s="53"/>
      <c r="S265" s="49"/>
    </row>
    <row r="266" spans="1:19" x14ac:dyDescent="0.3">
      <c r="A266" s="49" t="s">
        <v>612</v>
      </c>
      <c r="B266" s="44" t="s">
        <v>705</v>
      </c>
      <c r="C266" s="53" t="s">
        <v>916</v>
      </c>
      <c r="D266" s="53" t="s">
        <v>982</v>
      </c>
      <c r="E266" s="44" t="s">
        <v>416</v>
      </c>
      <c r="F266" s="53" t="s">
        <v>959</v>
      </c>
      <c r="G266" s="53" t="s">
        <v>54</v>
      </c>
      <c r="H266" s="53" t="s">
        <v>973</v>
      </c>
      <c r="I266" s="53" t="s">
        <v>968</v>
      </c>
      <c r="J266" s="53" t="s">
        <v>674</v>
      </c>
      <c r="K266" s="53" t="s">
        <v>1010</v>
      </c>
      <c r="L266" s="53" t="s">
        <v>15</v>
      </c>
      <c r="M266" s="44" t="s">
        <v>284</v>
      </c>
      <c r="N266" s="53">
        <v>1803</v>
      </c>
      <c r="O266" s="53"/>
      <c r="P266" s="44"/>
      <c r="Q266" s="53"/>
      <c r="R266" s="53"/>
      <c r="S266" s="49"/>
    </row>
    <row r="267" spans="1:19" x14ac:dyDescent="0.3">
      <c r="A267" s="49" t="s">
        <v>332</v>
      </c>
      <c r="B267" s="44" t="s">
        <v>705</v>
      </c>
      <c r="C267" s="53" t="s">
        <v>916</v>
      </c>
      <c r="D267" s="53" t="s">
        <v>982</v>
      </c>
      <c r="E267" s="44" t="s">
        <v>416</v>
      </c>
      <c r="F267" s="53" t="s">
        <v>959</v>
      </c>
      <c r="G267" s="53" t="s">
        <v>54</v>
      </c>
      <c r="H267" s="53" t="s">
        <v>973</v>
      </c>
      <c r="I267" s="53" t="s">
        <v>968</v>
      </c>
      <c r="J267" s="53" t="s">
        <v>674</v>
      </c>
      <c r="K267" s="53" t="s">
        <v>1010</v>
      </c>
      <c r="L267" s="53" t="s">
        <v>15</v>
      </c>
      <c r="M267" s="44" t="s">
        <v>284</v>
      </c>
      <c r="N267" s="53">
        <v>1803</v>
      </c>
      <c r="O267" s="53"/>
      <c r="P267" s="44"/>
      <c r="Q267" s="53"/>
      <c r="R267" s="53"/>
      <c r="S267" s="49"/>
    </row>
    <row r="268" spans="1:19" x14ac:dyDescent="0.3">
      <c r="A268" s="49" t="s">
        <v>717</v>
      </c>
      <c r="B268" s="44" t="s">
        <v>705</v>
      </c>
      <c r="C268" s="53" t="s">
        <v>916</v>
      </c>
      <c r="D268" s="53" t="s">
        <v>982</v>
      </c>
      <c r="E268" s="44" t="s">
        <v>416</v>
      </c>
      <c r="F268" s="53" t="s">
        <v>959</v>
      </c>
      <c r="G268" s="53" t="s">
        <v>54</v>
      </c>
      <c r="H268" s="53" t="s">
        <v>973</v>
      </c>
      <c r="I268" s="53" t="s">
        <v>968</v>
      </c>
      <c r="J268" s="53" t="s">
        <v>674</v>
      </c>
      <c r="K268" s="53" t="s">
        <v>1010</v>
      </c>
      <c r="L268" s="53" t="s">
        <v>15</v>
      </c>
      <c r="M268" s="44" t="s">
        <v>718</v>
      </c>
      <c r="N268" s="53">
        <v>1801</v>
      </c>
      <c r="O268" s="53"/>
      <c r="P268" s="44"/>
      <c r="Q268" s="53"/>
      <c r="R268" s="53"/>
      <c r="S268" s="49"/>
    </row>
    <row r="269" spans="1:19" x14ac:dyDescent="0.3">
      <c r="A269" s="49" t="s">
        <v>719</v>
      </c>
      <c r="B269" s="44" t="s">
        <v>705</v>
      </c>
      <c r="C269" s="53" t="s">
        <v>916</v>
      </c>
      <c r="D269" s="53" t="s">
        <v>982</v>
      </c>
      <c r="E269" s="44" t="s">
        <v>416</v>
      </c>
      <c r="F269" s="53" t="s">
        <v>959</v>
      </c>
      <c r="G269" s="53" t="s">
        <v>54</v>
      </c>
      <c r="H269" s="53" t="s">
        <v>973</v>
      </c>
      <c r="I269" s="53" t="s">
        <v>968</v>
      </c>
      <c r="J269" s="53" t="s">
        <v>674</v>
      </c>
      <c r="K269" s="53" t="s">
        <v>1010</v>
      </c>
      <c r="L269" s="53" t="s">
        <v>15</v>
      </c>
      <c r="M269" s="44" t="s">
        <v>718</v>
      </c>
      <c r="N269" s="53">
        <v>1801</v>
      </c>
      <c r="O269" s="53"/>
      <c r="P269" s="44"/>
      <c r="Q269" s="53"/>
      <c r="R269" s="53"/>
      <c r="S269" s="49"/>
    </row>
    <row r="270" spans="1:19" x14ac:dyDescent="0.3">
      <c r="A270" s="49" t="s">
        <v>720</v>
      </c>
      <c r="B270" s="44" t="s">
        <v>705</v>
      </c>
      <c r="C270" s="53" t="s">
        <v>916</v>
      </c>
      <c r="D270" s="53" t="s">
        <v>982</v>
      </c>
      <c r="E270" s="44" t="s">
        <v>416</v>
      </c>
      <c r="F270" s="53" t="s">
        <v>959</v>
      </c>
      <c r="G270" s="53" t="s">
        <v>54</v>
      </c>
      <c r="H270" s="53" t="s">
        <v>973</v>
      </c>
      <c r="I270" s="53" t="s">
        <v>968</v>
      </c>
      <c r="J270" s="53" t="s">
        <v>674</v>
      </c>
      <c r="K270" s="53" t="s">
        <v>1010</v>
      </c>
      <c r="L270" s="53" t="s">
        <v>15</v>
      </c>
      <c r="M270" s="44" t="s">
        <v>588</v>
      </c>
      <c r="N270" s="53">
        <v>1811</v>
      </c>
      <c r="O270" s="53"/>
      <c r="P270" s="44"/>
      <c r="Q270" s="53"/>
      <c r="R270" s="53"/>
      <c r="S270" s="49"/>
    </row>
    <row r="271" spans="1:19" x14ac:dyDescent="0.3">
      <c r="A271" s="49" t="s">
        <v>721</v>
      </c>
      <c r="B271" s="44" t="s">
        <v>705</v>
      </c>
      <c r="C271" s="53" t="s">
        <v>916</v>
      </c>
      <c r="D271" s="53" t="s">
        <v>982</v>
      </c>
      <c r="E271" s="44" t="s">
        <v>416</v>
      </c>
      <c r="F271" s="53" t="s">
        <v>959</v>
      </c>
      <c r="G271" s="53" t="s">
        <v>54</v>
      </c>
      <c r="H271" s="53" t="s">
        <v>973</v>
      </c>
      <c r="I271" s="53" t="s">
        <v>968</v>
      </c>
      <c r="J271" s="53" t="s">
        <v>674</v>
      </c>
      <c r="K271" s="53" t="s">
        <v>1010</v>
      </c>
      <c r="L271" s="53" t="s">
        <v>787</v>
      </c>
      <c r="M271" s="44" t="s">
        <v>712</v>
      </c>
      <c r="N271" s="53">
        <v>1801</v>
      </c>
      <c r="O271" s="53"/>
      <c r="P271" s="44"/>
      <c r="Q271" s="53"/>
      <c r="R271" s="53"/>
      <c r="S271" s="49" t="s">
        <v>722</v>
      </c>
    </row>
    <row r="272" spans="1:19" x14ac:dyDescent="0.3">
      <c r="A272" s="49" t="s">
        <v>723</v>
      </c>
      <c r="B272" s="44" t="s">
        <v>705</v>
      </c>
      <c r="C272" s="53" t="s">
        <v>916</v>
      </c>
      <c r="D272" s="53" t="s">
        <v>982</v>
      </c>
      <c r="E272" s="44" t="s">
        <v>416</v>
      </c>
      <c r="F272" s="53" t="s">
        <v>959</v>
      </c>
      <c r="G272" s="53" t="s">
        <v>54</v>
      </c>
      <c r="H272" s="53" t="s">
        <v>973</v>
      </c>
      <c r="I272" s="53" t="s">
        <v>968</v>
      </c>
      <c r="J272" s="53" t="s">
        <v>674</v>
      </c>
      <c r="K272" s="53" t="s">
        <v>1010</v>
      </c>
      <c r="L272" s="53" t="s">
        <v>26</v>
      </c>
      <c r="M272" s="44"/>
      <c r="N272" s="53"/>
      <c r="O272" s="53">
        <v>1815</v>
      </c>
      <c r="P272" s="44" t="s">
        <v>28</v>
      </c>
      <c r="Q272" s="53" t="s">
        <v>534</v>
      </c>
      <c r="R272" s="53" t="s">
        <v>91</v>
      </c>
      <c r="S272" s="49"/>
    </row>
    <row r="273" spans="1:19" x14ac:dyDescent="0.3">
      <c r="A273" s="49" t="s">
        <v>332</v>
      </c>
      <c r="B273" s="44" t="s">
        <v>705</v>
      </c>
      <c r="C273" s="53" t="s">
        <v>916</v>
      </c>
      <c r="D273" s="53" t="s">
        <v>982</v>
      </c>
      <c r="E273" s="44" t="s">
        <v>632</v>
      </c>
      <c r="F273" s="53" t="s">
        <v>959</v>
      </c>
      <c r="G273" s="53" t="s">
        <v>54</v>
      </c>
      <c r="H273" s="53" t="s">
        <v>973</v>
      </c>
      <c r="I273" s="53" t="s">
        <v>968</v>
      </c>
      <c r="J273" s="53" t="s">
        <v>55</v>
      </c>
      <c r="K273" s="53" t="s">
        <v>1010</v>
      </c>
      <c r="L273" s="53" t="s">
        <v>26</v>
      </c>
      <c r="M273" s="44"/>
      <c r="N273" s="53"/>
      <c r="O273" s="53">
        <v>1815</v>
      </c>
      <c r="P273" s="44" t="s">
        <v>28</v>
      </c>
      <c r="Q273" s="53" t="s">
        <v>534</v>
      </c>
      <c r="R273" s="53" t="s">
        <v>91</v>
      </c>
      <c r="S273" s="49"/>
    </row>
    <row r="274" spans="1:19" x14ac:dyDescent="0.3">
      <c r="A274" s="49" t="s">
        <v>347</v>
      </c>
      <c r="B274" s="44" t="s">
        <v>705</v>
      </c>
      <c r="C274" s="53" t="s">
        <v>916</v>
      </c>
      <c r="D274" s="53" t="s">
        <v>982</v>
      </c>
      <c r="E274" s="44" t="s">
        <v>146</v>
      </c>
      <c r="F274" s="53" t="s">
        <v>959</v>
      </c>
      <c r="G274" s="53" t="s">
        <v>54</v>
      </c>
      <c r="H274" s="53" t="s">
        <v>973</v>
      </c>
      <c r="I274" s="53" t="s">
        <v>968</v>
      </c>
      <c r="J274" s="53" t="s">
        <v>202</v>
      </c>
      <c r="K274" s="53" t="s">
        <v>1010</v>
      </c>
      <c r="L274" s="53" t="s">
        <v>15</v>
      </c>
      <c r="M274" s="44" t="s">
        <v>287</v>
      </c>
      <c r="N274" s="53">
        <v>1801</v>
      </c>
      <c r="O274" s="53"/>
      <c r="P274" s="44"/>
      <c r="Q274" s="53"/>
      <c r="R274" s="53"/>
      <c r="S274" s="49"/>
    </row>
    <row r="275" spans="1:19" x14ac:dyDescent="0.3">
      <c r="A275" s="49" t="s">
        <v>707</v>
      </c>
      <c r="B275" s="44" t="s">
        <v>705</v>
      </c>
      <c r="C275" s="53" t="s">
        <v>916</v>
      </c>
      <c r="D275" s="53" t="s">
        <v>982</v>
      </c>
      <c r="E275" s="44" t="s">
        <v>201</v>
      </c>
      <c r="F275" s="53" t="s">
        <v>959</v>
      </c>
      <c r="G275" s="53" t="s">
        <v>54</v>
      </c>
      <c r="H275" s="53" t="s">
        <v>973</v>
      </c>
      <c r="I275" s="53" t="s">
        <v>968</v>
      </c>
      <c r="J275" s="53" t="s">
        <v>202</v>
      </c>
      <c r="K275" s="53" t="s">
        <v>1010</v>
      </c>
      <c r="L275" s="53" t="s">
        <v>15</v>
      </c>
      <c r="M275" s="44" t="s">
        <v>21</v>
      </c>
      <c r="N275" s="53" t="s">
        <v>295</v>
      </c>
      <c r="O275" s="53"/>
      <c r="P275" s="44"/>
      <c r="Q275" s="53"/>
      <c r="R275" s="53"/>
      <c r="S275" s="49"/>
    </row>
    <row r="276" spans="1:19" x14ac:dyDescent="0.3">
      <c r="A276" s="49" t="s">
        <v>708</v>
      </c>
      <c r="B276" s="44" t="s">
        <v>705</v>
      </c>
      <c r="C276" s="53" t="s">
        <v>916</v>
      </c>
      <c r="D276" s="53" t="s">
        <v>982</v>
      </c>
      <c r="E276" s="44" t="s">
        <v>201</v>
      </c>
      <c r="F276" s="53" t="s">
        <v>959</v>
      </c>
      <c r="G276" s="53" t="s">
        <v>54</v>
      </c>
      <c r="H276" s="53" t="s">
        <v>973</v>
      </c>
      <c r="I276" s="53" t="s">
        <v>968</v>
      </c>
      <c r="J276" s="53" t="s">
        <v>202</v>
      </c>
      <c r="K276" s="53" t="s">
        <v>1010</v>
      </c>
      <c r="L276" s="53" t="s">
        <v>787</v>
      </c>
      <c r="M276" s="44" t="s">
        <v>709</v>
      </c>
      <c r="N276" s="53">
        <v>1811</v>
      </c>
      <c r="O276" s="53"/>
      <c r="P276" s="44"/>
      <c r="Q276" s="53"/>
      <c r="R276" s="53"/>
      <c r="S276" s="49"/>
    </row>
    <row r="277" spans="1:19" x14ac:dyDescent="0.3">
      <c r="A277" s="49" t="s">
        <v>710</v>
      </c>
      <c r="B277" s="44" t="s">
        <v>705</v>
      </c>
      <c r="C277" s="53" t="s">
        <v>916</v>
      </c>
      <c r="D277" s="53" t="s">
        <v>982</v>
      </c>
      <c r="E277" s="44" t="s">
        <v>201</v>
      </c>
      <c r="F277" s="53" t="s">
        <v>959</v>
      </c>
      <c r="G277" s="53" t="s">
        <v>54</v>
      </c>
      <c r="H277" s="53" t="s">
        <v>973</v>
      </c>
      <c r="I277" s="53" t="s">
        <v>968</v>
      </c>
      <c r="J277" s="53" t="s">
        <v>202</v>
      </c>
      <c r="K277" s="53" t="s">
        <v>1010</v>
      </c>
      <c r="L277" s="53" t="s">
        <v>15</v>
      </c>
      <c r="M277" s="44" t="s">
        <v>537</v>
      </c>
      <c r="N277" s="53">
        <v>1801</v>
      </c>
      <c r="O277" s="53"/>
      <c r="P277" s="44"/>
      <c r="Q277" s="53"/>
      <c r="R277" s="53"/>
      <c r="S277" s="49"/>
    </row>
    <row r="278" spans="1:19" x14ac:dyDescent="0.3">
      <c r="A278" s="49" t="s">
        <v>711</v>
      </c>
      <c r="B278" s="44" t="s">
        <v>705</v>
      </c>
      <c r="C278" s="53" t="s">
        <v>916</v>
      </c>
      <c r="D278" s="53" t="s">
        <v>982</v>
      </c>
      <c r="E278" s="44" t="s">
        <v>201</v>
      </c>
      <c r="F278" s="53" t="s">
        <v>959</v>
      </c>
      <c r="G278" s="53" t="s">
        <v>54</v>
      </c>
      <c r="H278" s="53" t="s">
        <v>973</v>
      </c>
      <c r="I278" s="53" t="s">
        <v>968</v>
      </c>
      <c r="J278" s="53" t="s">
        <v>202</v>
      </c>
      <c r="K278" s="53" t="s">
        <v>1010</v>
      </c>
      <c r="L278" s="53" t="s">
        <v>141</v>
      </c>
      <c r="M278" s="44" t="s">
        <v>712</v>
      </c>
      <c r="N278" s="53">
        <v>1801</v>
      </c>
      <c r="O278" s="53"/>
      <c r="P278" s="44"/>
      <c r="Q278" s="53"/>
      <c r="R278" s="53"/>
      <c r="S278" s="49" t="s">
        <v>713</v>
      </c>
    </row>
    <row r="279" spans="1:19" x14ac:dyDescent="0.3">
      <c r="A279" s="49" t="s">
        <v>714</v>
      </c>
      <c r="B279" s="44" t="s">
        <v>705</v>
      </c>
      <c r="C279" s="53" t="s">
        <v>916</v>
      </c>
      <c r="D279" s="53" t="s">
        <v>982</v>
      </c>
      <c r="E279" s="44" t="s">
        <v>201</v>
      </c>
      <c r="F279" s="53" t="s">
        <v>959</v>
      </c>
      <c r="G279" s="53" t="s">
        <v>54</v>
      </c>
      <c r="H279" s="53" t="s">
        <v>973</v>
      </c>
      <c r="I279" s="53" t="s">
        <v>968</v>
      </c>
      <c r="J279" s="53" t="s">
        <v>202</v>
      </c>
      <c r="K279" s="53" t="s">
        <v>1010</v>
      </c>
      <c r="L279" s="53" t="s">
        <v>15</v>
      </c>
      <c r="M279" s="44" t="s">
        <v>660</v>
      </c>
      <c r="N279" s="53">
        <v>1811</v>
      </c>
      <c r="O279" s="53"/>
      <c r="P279" s="44"/>
      <c r="Q279" s="53"/>
      <c r="R279" s="53"/>
      <c r="S279" s="49"/>
    </row>
    <row r="280" spans="1:19" x14ac:dyDescent="0.3">
      <c r="A280" s="49" t="s">
        <v>715</v>
      </c>
      <c r="B280" s="44" t="s">
        <v>705</v>
      </c>
      <c r="C280" s="53" t="s">
        <v>916</v>
      </c>
      <c r="D280" s="53" t="s">
        <v>982</v>
      </c>
      <c r="E280" s="44" t="s">
        <v>201</v>
      </c>
      <c r="F280" s="53" t="s">
        <v>959</v>
      </c>
      <c r="G280" s="53" t="s">
        <v>54</v>
      </c>
      <c r="H280" s="53" t="s">
        <v>973</v>
      </c>
      <c r="I280" s="53" t="s">
        <v>968</v>
      </c>
      <c r="J280" s="53" t="s">
        <v>202</v>
      </c>
      <c r="K280" s="53" t="s">
        <v>1010</v>
      </c>
      <c r="L280" s="53" t="s">
        <v>15</v>
      </c>
      <c r="M280" s="44" t="s">
        <v>427</v>
      </c>
      <c r="N280" s="53">
        <v>1801</v>
      </c>
      <c r="O280" s="53"/>
      <c r="P280" s="44"/>
      <c r="Q280" s="53"/>
      <c r="R280" s="53"/>
      <c r="S280" s="49"/>
    </row>
    <row r="281" spans="1:19" x14ac:dyDescent="0.3">
      <c r="A281" s="49" t="s">
        <v>198</v>
      </c>
      <c r="B281" s="44" t="s">
        <v>705</v>
      </c>
      <c r="C281" s="53" t="s">
        <v>916</v>
      </c>
      <c r="D281" s="53" t="s">
        <v>982</v>
      </c>
      <c r="E281" s="44" t="s">
        <v>201</v>
      </c>
      <c r="F281" s="53" t="s">
        <v>959</v>
      </c>
      <c r="G281" s="53" t="s">
        <v>54</v>
      </c>
      <c r="H281" s="53" t="s">
        <v>973</v>
      </c>
      <c r="I281" s="53" t="s">
        <v>968</v>
      </c>
      <c r="J281" s="53" t="s">
        <v>202</v>
      </c>
      <c r="K281" s="53" t="s">
        <v>1010</v>
      </c>
      <c r="L281" s="53" t="s">
        <v>788</v>
      </c>
      <c r="M281" s="44"/>
      <c r="N281" s="53"/>
      <c r="O281" s="53">
        <v>1815</v>
      </c>
      <c r="P281" s="44" t="s">
        <v>218</v>
      </c>
      <c r="Q281" s="53" t="s">
        <v>961</v>
      </c>
      <c r="R281" s="53" t="s">
        <v>785</v>
      </c>
      <c r="S281" s="49"/>
    </row>
    <row r="282" spans="1:19" x14ac:dyDescent="0.3">
      <c r="A282" s="49" t="s">
        <v>716</v>
      </c>
      <c r="B282" s="44" t="s">
        <v>705</v>
      </c>
      <c r="C282" s="53" t="s">
        <v>916</v>
      </c>
      <c r="D282" s="53" t="s">
        <v>982</v>
      </c>
      <c r="E282" s="44" t="s">
        <v>201</v>
      </c>
      <c r="F282" s="53" t="s">
        <v>959</v>
      </c>
      <c r="G282" s="53" t="s">
        <v>54</v>
      </c>
      <c r="H282" s="53" t="s">
        <v>973</v>
      </c>
      <c r="I282" s="53" t="s">
        <v>968</v>
      </c>
      <c r="J282" s="53" t="s">
        <v>202</v>
      </c>
      <c r="K282" s="53" t="s">
        <v>1010</v>
      </c>
      <c r="L282" s="53" t="s">
        <v>15</v>
      </c>
      <c r="M282" s="44" t="s">
        <v>694</v>
      </c>
      <c r="N282" s="53">
        <v>1801</v>
      </c>
      <c r="O282" s="53"/>
      <c r="P282" s="44"/>
      <c r="Q282" s="53"/>
      <c r="R282" s="53"/>
      <c r="S282" s="49"/>
    </row>
    <row r="283" spans="1:19" x14ac:dyDescent="0.3">
      <c r="A283" s="49" t="s">
        <v>728</v>
      </c>
      <c r="B283" s="44" t="s">
        <v>705</v>
      </c>
      <c r="C283" s="53" t="s">
        <v>916</v>
      </c>
      <c r="D283" s="53" t="s">
        <v>982</v>
      </c>
      <c r="E283" s="44" t="s">
        <v>724</v>
      </c>
      <c r="F283" s="53" t="s">
        <v>959</v>
      </c>
      <c r="G283" s="53" t="s">
        <v>54</v>
      </c>
      <c r="H283" s="53" t="s">
        <v>973</v>
      </c>
      <c r="I283" s="53" t="s">
        <v>968</v>
      </c>
      <c r="J283" s="53" t="s">
        <v>725</v>
      </c>
      <c r="K283" s="53" t="s">
        <v>1010</v>
      </c>
      <c r="L283" s="53" t="s">
        <v>26</v>
      </c>
      <c r="M283" s="44"/>
      <c r="N283" s="53"/>
      <c r="O283" s="53">
        <v>1815</v>
      </c>
      <c r="P283" s="44" t="s">
        <v>28</v>
      </c>
      <c r="Q283" s="53" t="s">
        <v>534</v>
      </c>
      <c r="R283" s="53" t="s">
        <v>91</v>
      </c>
      <c r="S283" s="49"/>
    </row>
    <row r="284" spans="1:19" x14ac:dyDescent="0.3">
      <c r="A284" s="49" t="s">
        <v>329</v>
      </c>
      <c r="B284" s="44" t="s">
        <v>705</v>
      </c>
      <c r="C284" s="53" t="s">
        <v>916</v>
      </c>
      <c r="D284" s="53" t="s">
        <v>982</v>
      </c>
      <c r="E284" s="44" t="s">
        <v>44</v>
      </c>
      <c r="F284" s="53" t="s">
        <v>960</v>
      </c>
      <c r="G284" s="53" t="s">
        <v>45</v>
      </c>
      <c r="H284" s="53" t="s">
        <v>972</v>
      </c>
      <c r="I284" s="53" t="s">
        <v>967</v>
      </c>
      <c r="J284" s="53" t="s">
        <v>46</v>
      </c>
      <c r="K284" s="53" t="s">
        <v>1011</v>
      </c>
      <c r="L284" s="53" t="s">
        <v>26</v>
      </c>
      <c r="M284" s="44"/>
      <c r="N284" s="53"/>
      <c r="O284" s="53">
        <v>1815</v>
      </c>
      <c r="P284" s="44" t="s">
        <v>646</v>
      </c>
      <c r="Q284" s="53" t="s">
        <v>534</v>
      </c>
      <c r="R284" s="53" t="s">
        <v>45</v>
      </c>
      <c r="S284" s="49"/>
    </row>
    <row r="285" spans="1:19" x14ac:dyDescent="0.3">
      <c r="A285" s="49" t="s">
        <v>699</v>
      </c>
      <c r="B285" s="44" t="s">
        <v>705</v>
      </c>
      <c r="C285" s="53" t="s">
        <v>916</v>
      </c>
      <c r="D285" s="53" t="s">
        <v>982</v>
      </c>
      <c r="E285" s="44" t="s">
        <v>437</v>
      </c>
      <c r="F285" s="53" t="s">
        <v>959</v>
      </c>
      <c r="G285" s="53" t="s">
        <v>27</v>
      </c>
      <c r="H285" s="53" t="s">
        <v>973</v>
      </c>
      <c r="I285" s="53" t="s">
        <v>968</v>
      </c>
      <c r="J285" s="53">
        <v>1802</v>
      </c>
      <c r="K285" s="53" t="s">
        <v>1011</v>
      </c>
      <c r="L285" s="53" t="s">
        <v>787</v>
      </c>
      <c r="M285" s="44" t="s">
        <v>21</v>
      </c>
      <c r="N285" s="53" t="s">
        <v>729</v>
      </c>
      <c r="O285" s="53"/>
      <c r="P285" s="44"/>
      <c r="Q285" s="53"/>
      <c r="R285" s="53"/>
      <c r="S285" s="49"/>
    </row>
    <row r="286" spans="1:19" ht="31.2" x14ac:dyDescent="0.3">
      <c r="A286" s="49" t="s">
        <v>528</v>
      </c>
      <c r="B286" s="44" t="s">
        <v>527</v>
      </c>
      <c r="C286" s="53" t="s">
        <v>917</v>
      </c>
      <c r="D286" s="53" t="s">
        <v>982</v>
      </c>
      <c r="E286" s="44"/>
      <c r="F286" s="53" t="s">
        <v>961</v>
      </c>
      <c r="G286" s="53" t="s">
        <v>45</v>
      </c>
      <c r="H286" s="53" t="s">
        <v>972</v>
      </c>
      <c r="I286" s="53" t="s">
        <v>967</v>
      </c>
      <c r="J286" s="53" t="s">
        <v>50</v>
      </c>
      <c r="K286" s="53" t="s">
        <v>1012</v>
      </c>
      <c r="L286" s="53" t="s">
        <v>15</v>
      </c>
      <c r="M286" s="44" t="s">
        <v>21</v>
      </c>
      <c r="N286" s="53" t="s">
        <v>272</v>
      </c>
      <c r="O286" s="53"/>
      <c r="P286" s="44"/>
      <c r="Q286" s="53"/>
      <c r="R286" s="53"/>
      <c r="S286" s="49"/>
    </row>
    <row r="287" spans="1:19" x14ac:dyDescent="0.3">
      <c r="A287" s="49" t="s">
        <v>412</v>
      </c>
      <c r="B287" s="44" t="s">
        <v>529</v>
      </c>
      <c r="C287" s="53" t="s">
        <v>918</v>
      </c>
      <c r="D287" s="53" t="s">
        <v>985</v>
      </c>
      <c r="E287" s="44" t="s">
        <v>530</v>
      </c>
      <c r="F287" s="53" t="s">
        <v>959</v>
      </c>
      <c r="G287" s="53" t="s">
        <v>45</v>
      </c>
      <c r="H287" s="53" t="s">
        <v>972</v>
      </c>
      <c r="I287" s="53" t="s">
        <v>967</v>
      </c>
      <c r="J287" s="53">
        <v>1813</v>
      </c>
      <c r="K287" s="53" t="s">
        <v>1012</v>
      </c>
      <c r="L287" s="53" t="s">
        <v>15</v>
      </c>
      <c r="M287" s="44" t="s">
        <v>21</v>
      </c>
      <c r="N287" s="53" t="s">
        <v>272</v>
      </c>
      <c r="O287" s="53"/>
      <c r="P287" s="44"/>
      <c r="Q287" s="53"/>
      <c r="R287" s="53"/>
      <c r="S287" s="49"/>
    </row>
    <row r="288" spans="1:19" x14ac:dyDescent="0.3">
      <c r="A288" s="49" t="s">
        <v>531</v>
      </c>
      <c r="B288" s="44" t="s">
        <v>532</v>
      </c>
      <c r="C288" s="53" t="s">
        <v>919</v>
      </c>
      <c r="D288" s="53" t="s">
        <v>982</v>
      </c>
      <c r="E288" s="44" t="s">
        <v>533</v>
      </c>
      <c r="F288" s="53" t="s">
        <v>959</v>
      </c>
      <c r="G288" s="53" t="s">
        <v>265</v>
      </c>
      <c r="H288" s="53" t="s">
        <v>973</v>
      </c>
      <c r="I288" s="53" t="s">
        <v>968</v>
      </c>
      <c r="J288" s="53">
        <v>1811</v>
      </c>
      <c r="K288" s="53" t="s">
        <v>1012</v>
      </c>
      <c r="L288" s="53" t="s">
        <v>26</v>
      </c>
      <c r="M288" s="44"/>
      <c r="N288" s="53"/>
      <c r="O288" s="53">
        <v>1815</v>
      </c>
      <c r="P288" s="44" t="s">
        <v>534</v>
      </c>
      <c r="Q288" s="53" t="s">
        <v>534</v>
      </c>
      <c r="R288" s="53" t="s">
        <v>265</v>
      </c>
      <c r="S288" s="49"/>
    </row>
    <row r="289" spans="1:19" x14ac:dyDescent="0.3">
      <c r="A289" s="49" t="s">
        <v>160</v>
      </c>
      <c r="B289" s="44" t="s">
        <v>532</v>
      </c>
      <c r="C289" s="53" t="s">
        <v>919</v>
      </c>
      <c r="D289" s="53" t="s">
        <v>982</v>
      </c>
      <c r="E289" s="44" t="s">
        <v>533</v>
      </c>
      <c r="F289" s="53" t="s">
        <v>959</v>
      </c>
      <c r="G289" s="53" t="s">
        <v>265</v>
      </c>
      <c r="H289" s="53" t="s">
        <v>973</v>
      </c>
      <c r="I289" s="53" t="s">
        <v>968</v>
      </c>
      <c r="J289" s="53">
        <v>1811</v>
      </c>
      <c r="K289" s="53" t="s">
        <v>1012</v>
      </c>
      <c r="L289" s="53" t="s">
        <v>15</v>
      </c>
      <c r="M289" s="44" t="s">
        <v>21</v>
      </c>
      <c r="N289" s="53" t="s">
        <v>105</v>
      </c>
      <c r="O289" s="53"/>
      <c r="P289" s="44"/>
      <c r="Q289" s="53"/>
      <c r="R289" s="53"/>
      <c r="S289" s="49"/>
    </row>
    <row r="290" spans="1:19" x14ac:dyDescent="0.3">
      <c r="A290" s="49" t="s">
        <v>535</v>
      </c>
      <c r="B290" s="44" t="s">
        <v>532</v>
      </c>
      <c r="C290" s="53" t="s">
        <v>919</v>
      </c>
      <c r="D290" s="53" t="s">
        <v>982</v>
      </c>
      <c r="E290" s="44" t="s">
        <v>228</v>
      </c>
      <c r="F290" s="53" t="s">
        <v>959</v>
      </c>
      <c r="G290" s="53" t="s">
        <v>54</v>
      </c>
      <c r="H290" s="53" t="s">
        <v>973</v>
      </c>
      <c r="I290" s="53" t="s">
        <v>968</v>
      </c>
      <c r="J290" s="53">
        <v>1811</v>
      </c>
      <c r="K290" s="53" t="s">
        <v>1012</v>
      </c>
      <c r="L290" s="53" t="s">
        <v>787</v>
      </c>
      <c r="M290" s="44" t="s">
        <v>21</v>
      </c>
      <c r="N290" s="53" t="s">
        <v>105</v>
      </c>
      <c r="O290" s="53"/>
      <c r="P290" s="44"/>
      <c r="Q290" s="53"/>
      <c r="R290" s="53"/>
      <c r="S290" s="49"/>
    </row>
    <row r="291" spans="1:19" x14ac:dyDescent="0.3">
      <c r="A291" s="49" t="s">
        <v>547</v>
      </c>
      <c r="B291" s="44" t="s">
        <v>548</v>
      </c>
      <c r="C291" s="53" t="s">
        <v>854</v>
      </c>
      <c r="D291" s="53" t="s">
        <v>981</v>
      </c>
      <c r="E291" s="44" t="s">
        <v>354</v>
      </c>
      <c r="F291" s="53" t="s">
        <v>959</v>
      </c>
      <c r="G291" s="53" t="s">
        <v>54</v>
      </c>
      <c r="H291" s="53" t="s">
        <v>973</v>
      </c>
      <c r="I291" s="53" t="s">
        <v>968</v>
      </c>
      <c r="J291" s="53">
        <v>1811</v>
      </c>
      <c r="K291" s="53" t="s">
        <v>1012</v>
      </c>
      <c r="L291" s="53" t="s">
        <v>26</v>
      </c>
      <c r="M291" s="44"/>
      <c r="N291" s="53"/>
      <c r="O291" s="53">
        <v>1815</v>
      </c>
      <c r="P291" s="44" t="s">
        <v>28</v>
      </c>
      <c r="Q291" s="53" t="s">
        <v>534</v>
      </c>
      <c r="R291" s="53" t="s">
        <v>54</v>
      </c>
      <c r="S291" s="49"/>
    </row>
    <row r="292" spans="1:19" x14ac:dyDescent="0.3">
      <c r="A292" s="49" t="s">
        <v>779</v>
      </c>
      <c r="B292" s="44" t="s">
        <v>780</v>
      </c>
      <c r="C292" s="53" t="s">
        <v>920</v>
      </c>
      <c r="D292" s="53" t="s">
        <v>983</v>
      </c>
      <c r="E292" s="44"/>
      <c r="F292" s="53" t="s">
        <v>961</v>
      </c>
      <c r="G292" s="53" t="s">
        <v>45</v>
      </c>
      <c r="H292" s="53" t="s">
        <v>972</v>
      </c>
      <c r="I292" s="53" t="s">
        <v>967</v>
      </c>
      <c r="J292" s="53">
        <v>1806</v>
      </c>
      <c r="K292" s="53" t="s">
        <v>1011</v>
      </c>
      <c r="L292" s="53" t="s">
        <v>15</v>
      </c>
      <c r="M292" s="44" t="s">
        <v>21</v>
      </c>
      <c r="N292" s="53"/>
      <c r="O292" s="53"/>
      <c r="P292" s="44"/>
      <c r="Q292" s="53"/>
      <c r="R292" s="53"/>
      <c r="S292" s="49" t="s">
        <v>781</v>
      </c>
    </row>
    <row r="293" spans="1:19" x14ac:dyDescent="0.3">
      <c r="A293" s="49" t="s">
        <v>102</v>
      </c>
      <c r="B293" s="44" t="s">
        <v>352</v>
      </c>
      <c r="C293" s="53" t="s">
        <v>921</v>
      </c>
      <c r="D293" s="53" t="s">
        <v>983</v>
      </c>
      <c r="E293" s="44" t="s">
        <v>351</v>
      </c>
      <c r="F293" s="53" t="s">
        <v>959</v>
      </c>
      <c r="G293" s="53" t="s">
        <v>45</v>
      </c>
      <c r="H293" s="53" t="s">
        <v>972</v>
      </c>
      <c r="I293" s="53" t="s">
        <v>967</v>
      </c>
      <c r="J293" s="53">
        <v>1811</v>
      </c>
      <c r="K293" s="53" t="s">
        <v>1012</v>
      </c>
      <c r="L293" s="53" t="s">
        <v>15</v>
      </c>
      <c r="M293" s="44" t="s">
        <v>21</v>
      </c>
      <c r="N293" s="53" t="s">
        <v>272</v>
      </c>
      <c r="O293" s="53"/>
      <c r="P293" s="44"/>
      <c r="Q293" s="53"/>
      <c r="R293" s="53"/>
      <c r="S293" s="49"/>
    </row>
    <row r="294" spans="1:19" x14ac:dyDescent="0.3">
      <c r="A294" s="49" t="s">
        <v>452</v>
      </c>
      <c r="B294" s="44" t="s">
        <v>453</v>
      </c>
      <c r="C294" s="53" t="s">
        <v>922</v>
      </c>
      <c r="D294" s="53" t="s">
        <v>985</v>
      </c>
      <c r="E294" s="44" t="s">
        <v>454</v>
      </c>
      <c r="F294" s="53" t="s">
        <v>959</v>
      </c>
      <c r="G294" s="53" t="s">
        <v>231</v>
      </c>
      <c r="H294" s="53" t="s">
        <v>975</v>
      </c>
      <c r="I294" s="53" t="s">
        <v>969</v>
      </c>
      <c r="J294" s="53" t="s">
        <v>232</v>
      </c>
      <c r="K294" s="53" t="s">
        <v>1010</v>
      </c>
      <c r="L294" s="53" t="s">
        <v>26</v>
      </c>
      <c r="M294" s="44"/>
      <c r="N294" s="53"/>
      <c r="O294" s="53">
        <v>1815</v>
      </c>
      <c r="P294" s="44" t="s">
        <v>256</v>
      </c>
      <c r="Q294" s="53" t="s">
        <v>256</v>
      </c>
      <c r="R294" s="53" t="s">
        <v>231</v>
      </c>
      <c r="S294" s="49"/>
    </row>
    <row r="295" spans="1:19" x14ac:dyDescent="0.3">
      <c r="A295" s="49" t="s">
        <v>554</v>
      </c>
      <c r="B295" s="44" t="s">
        <v>551</v>
      </c>
      <c r="C295" s="53" t="s">
        <v>923</v>
      </c>
      <c r="D295" s="53" t="s">
        <v>983</v>
      </c>
      <c r="E295" s="44" t="s">
        <v>555</v>
      </c>
      <c r="F295" s="53" t="s">
        <v>959</v>
      </c>
      <c r="G295" s="53" t="s">
        <v>113</v>
      </c>
      <c r="H295" s="53" t="s">
        <v>975</v>
      </c>
      <c r="I295" s="53" t="s">
        <v>969</v>
      </c>
      <c r="J295" s="53" t="s">
        <v>467</v>
      </c>
      <c r="K295" s="53" t="s">
        <v>1010</v>
      </c>
      <c r="L295" s="53" t="s">
        <v>15</v>
      </c>
      <c r="M295" s="44" t="s">
        <v>39</v>
      </c>
      <c r="N295" s="53">
        <v>1811</v>
      </c>
      <c r="O295" s="53"/>
      <c r="P295" s="44"/>
      <c r="Q295" s="53"/>
      <c r="R295" s="53"/>
      <c r="S295" s="49"/>
    </row>
    <row r="296" spans="1:19" x14ac:dyDescent="0.3">
      <c r="A296" s="49" t="s">
        <v>553</v>
      </c>
      <c r="B296" s="44" t="s">
        <v>551</v>
      </c>
      <c r="C296" s="53" t="s">
        <v>923</v>
      </c>
      <c r="D296" s="53" t="s">
        <v>983</v>
      </c>
      <c r="E296" s="44" t="s">
        <v>32</v>
      </c>
      <c r="F296" s="53" t="s">
        <v>32</v>
      </c>
      <c r="G296" s="53" t="s">
        <v>86</v>
      </c>
      <c r="H296" s="53" t="s">
        <v>86</v>
      </c>
      <c r="I296" s="53" t="s">
        <v>967</v>
      </c>
      <c r="J296" s="53" t="s">
        <v>130</v>
      </c>
      <c r="K296" s="53" t="s">
        <v>1010</v>
      </c>
      <c r="L296" s="53" t="s">
        <v>788</v>
      </c>
      <c r="M296" s="44"/>
      <c r="N296" s="53"/>
      <c r="O296" s="53">
        <v>1815</v>
      </c>
      <c r="P296" s="44" t="s">
        <v>218</v>
      </c>
      <c r="Q296" s="53" t="s">
        <v>961</v>
      </c>
      <c r="R296" s="53" t="s">
        <v>785</v>
      </c>
      <c r="S296" s="49"/>
    </row>
    <row r="297" spans="1:19" x14ac:dyDescent="0.3">
      <c r="A297" s="49" t="s">
        <v>347</v>
      </c>
      <c r="B297" s="44" t="s">
        <v>551</v>
      </c>
      <c r="C297" s="53" t="s">
        <v>923</v>
      </c>
      <c r="D297" s="53" t="s">
        <v>983</v>
      </c>
      <c r="E297" s="44" t="s">
        <v>552</v>
      </c>
      <c r="F297" s="53" t="s">
        <v>959</v>
      </c>
      <c r="G297" s="53" t="s">
        <v>63</v>
      </c>
      <c r="H297" s="53" t="s">
        <v>63</v>
      </c>
      <c r="I297" s="53" t="s">
        <v>967</v>
      </c>
      <c r="J297" s="53" t="s">
        <v>283</v>
      </c>
      <c r="K297" s="53" t="s">
        <v>1010</v>
      </c>
      <c r="L297" s="53" t="s">
        <v>26</v>
      </c>
      <c r="M297" s="44"/>
      <c r="N297" s="53"/>
      <c r="O297" s="53">
        <v>1815</v>
      </c>
      <c r="P297" s="44" t="s">
        <v>32</v>
      </c>
      <c r="Q297" s="53" t="s">
        <v>534</v>
      </c>
      <c r="R297" s="53" t="s">
        <v>63</v>
      </c>
      <c r="S297" s="49"/>
    </row>
    <row r="298" spans="1:19" x14ac:dyDescent="0.3">
      <c r="A298" s="49" t="s">
        <v>80</v>
      </c>
      <c r="B298" s="44" t="s">
        <v>557</v>
      </c>
      <c r="C298" s="53" t="s">
        <v>924</v>
      </c>
      <c r="D298" s="53" t="s">
        <v>982</v>
      </c>
      <c r="E298" s="44" t="s">
        <v>556</v>
      </c>
      <c r="F298" s="53" t="s">
        <v>959</v>
      </c>
      <c r="G298" s="53" t="s">
        <v>63</v>
      </c>
      <c r="H298" s="53" t="s">
        <v>63</v>
      </c>
      <c r="I298" s="53" t="s">
        <v>967</v>
      </c>
      <c r="J298" s="53" t="s">
        <v>98</v>
      </c>
      <c r="K298" s="53" t="s">
        <v>1011</v>
      </c>
      <c r="L298" s="53" t="s">
        <v>26</v>
      </c>
      <c r="M298" s="44"/>
      <c r="N298" s="53"/>
      <c r="O298" s="53">
        <v>1815</v>
      </c>
      <c r="P298" s="44" t="s">
        <v>32</v>
      </c>
      <c r="Q298" s="53" t="s">
        <v>534</v>
      </c>
      <c r="R298" s="53" t="s">
        <v>63</v>
      </c>
      <c r="S298" s="49"/>
    </row>
    <row r="299" spans="1:19" x14ac:dyDescent="0.3">
      <c r="A299" s="49" t="s">
        <v>630</v>
      </c>
      <c r="B299" s="44" t="s">
        <v>628</v>
      </c>
      <c r="C299" s="53" t="s">
        <v>925</v>
      </c>
      <c r="D299" s="53" t="s">
        <v>985</v>
      </c>
      <c r="E299" s="44" t="s">
        <v>631</v>
      </c>
      <c r="F299" s="53" t="s">
        <v>959</v>
      </c>
      <c r="G299" s="53" t="s">
        <v>11</v>
      </c>
      <c r="H299" s="53" t="s">
        <v>973</v>
      </c>
      <c r="I299" s="53" t="s">
        <v>968</v>
      </c>
      <c r="J299" s="53" t="s">
        <v>12</v>
      </c>
      <c r="K299" s="53" t="s">
        <v>1010</v>
      </c>
      <c r="L299" s="53" t="s">
        <v>26</v>
      </c>
      <c r="M299" s="44"/>
      <c r="N299" s="53"/>
      <c r="O299" s="53">
        <v>1815</v>
      </c>
      <c r="P299" s="44" t="s">
        <v>28</v>
      </c>
      <c r="Q299" s="53" t="s">
        <v>534</v>
      </c>
      <c r="R299" s="53" t="s">
        <v>11</v>
      </c>
      <c r="S299" s="49"/>
    </row>
    <row r="300" spans="1:19" x14ac:dyDescent="0.3">
      <c r="A300" s="49" t="s">
        <v>649</v>
      </c>
      <c r="B300" s="44" t="s">
        <v>628</v>
      </c>
      <c r="C300" s="53" t="s">
        <v>925</v>
      </c>
      <c r="D300" s="53" t="s">
        <v>985</v>
      </c>
      <c r="E300" s="44" t="s">
        <v>44</v>
      </c>
      <c r="F300" s="53" t="s">
        <v>960</v>
      </c>
      <c r="G300" s="53" t="s">
        <v>45</v>
      </c>
      <c r="H300" s="53" t="s">
        <v>972</v>
      </c>
      <c r="I300" s="53" t="s">
        <v>967</v>
      </c>
      <c r="J300" s="53" t="s">
        <v>46</v>
      </c>
      <c r="K300" s="53" t="s">
        <v>1011</v>
      </c>
      <c r="L300" s="53" t="s">
        <v>26</v>
      </c>
      <c r="M300" s="44" t="s">
        <v>1020</v>
      </c>
      <c r="N300" s="53">
        <v>1801</v>
      </c>
      <c r="O300" s="53">
        <v>1815</v>
      </c>
      <c r="P300" s="44" t="s">
        <v>44</v>
      </c>
      <c r="Q300" s="53" t="s">
        <v>960</v>
      </c>
      <c r="R300" s="53" t="s">
        <v>45</v>
      </c>
      <c r="S300" s="49" t="s">
        <v>650</v>
      </c>
    </row>
    <row r="301" spans="1:19" x14ac:dyDescent="0.3">
      <c r="A301" s="49" t="s">
        <v>647</v>
      </c>
      <c r="B301" s="44" t="s">
        <v>628</v>
      </c>
      <c r="C301" s="53" t="s">
        <v>925</v>
      </c>
      <c r="D301" s="53" t="s">
        <v>985</v>
      </c>
      <c r="E301" s="44" t="s">
        <v>44</v>
      </c>
      <c r="F301" s="53" t="s">
        <v>960</v>
      </c>
      <c r="G301" s="53" t="s">
        <v>45</v>
      </c>
      <c r="H301" s="53" t="s">
        <v>972</v>
      </c>
      <c r="I301" s="53" t="s">
        <v>967</v>
      </c>
      <c r="J301" s="53" t="s">
        <v>46</v>
      </c>
      <c r="K301" s="53" t="s">
        <v>1011</v>
      </c>
      <c r="L301" s="53" t="s">
        <v>26</v>
      </c>
      <c r="M301" s="44"/>
      <c r="N301" s="53"/>
      <c r="O301" s="53">
        <v>1815</v>
      </c>
      <c r="P301" s="44" t="s">
        <v>44</v>
      </c>
      <c r="Q301" s="53" t="s">
        <v>960</v>
      </c>
      <c r="R301" s="53" t="s">
        <v>45</v>
      </c>
      <c r="S301" s="49"/>
    </row>
    <row r="302" spans="1:19" x14ac:dyDescent="0.3">
      <c r="A302" s="49" t="s">
        <v>651</v>
      </c>
      <c r="B302" s="44" t="s">
        <v>628</v>
      </c>
      <c r="C302" s="53" t="s">
        <v>925</v>
      </c>
      <c r="D302" s="53" t="s">
        <v>985</v>
      </c>
      <c r="E302" s="44" t="s">
        <v>44</v>
      </c>
      <c r="F302" s="53" t="s">
        <v>960</v>
      </c>
      <c r="G302" s="53" t="s">
        <v>45</v>
      </c>
      <c r="H302" s="53" t="s">
        <v>972</v>
      </c>
      <c r="I302" s="53" t="s">
        <v>967</v>
      </c>
      <c r="J302" s="53" t="s">
        <v>46</v>
      </c>
      <c r="K302" s="53" t="s">
        <v>1011</v>
      </c>
      <c r="L302" s="53" t="s">
        <v>26</v>
      </c>
      <c r="M302" s="44"/>
      <c r="N302" s="53"/>
      <c r="O302" s="53">
        <v>1815</v>
      </c>
      <c r="P302" s="44" t="s">
        <v>44</v>
      </c>
      <c r="Q302" s="53" t="s">
        <v>960</v>
      </c>
      <c r="R302" s="53" t="s">
        <v>45</v>
      </c>
      <c r="S302" s="49"/>
    </row>
    <row r="303" spans="1:19" x14ac:dyDescent="0.3">
      <c r="A303" s="49" t="s">
        <v>645</v>
      </c>
      <c r="B303" s="44" t="s">
        <v>628</v>
      </c>
      <c r="C303" s="53" t="s">
        <v>925</v>
      </c>
      <c r="D303" s="53" t="s">
        <v>985</v>
      </c>
      <c r="E303" s="44" t="s">
        <v>44</v>
      </c>
      <c r="F303" s="53" t="s">
        <v>960</v>
      </c>
      <c r="G303" s="53" t="s">
        <v>45</v>
      </c>
      <c r="H303" s="53" t="s">
        <v>972</v>
      </c>
      <c r="I303" s="53" t="s">
        <v>967</v>
      </c>
      <c r="J303" s="53" t="s">
        <v>46</v>
      </c>
      <c r="K303" s="53" t="s">
        <v>1011</v>
      </c>
      <c r="L303" s="53" t="s">
        <v>26</v>
      </c>
      <c r="M303" s="44"/>
      <c r="N303" s="53"/>
      <c r="O303" s="53">
        <v>1815</v>
      </c>
      <c r="P303" s="44" t="s">
        <v>646</v>
      </c>
      <c r="Q303" s="53" t="s">
        <v>534</v>
      </c>
      <c r="R303" s="53" t="s">
        <v>45</v>
      </c>
      <c r="S303" s="49"/>
    </row>
    <row r="304" spans="1:19" x14ac:dyDescent="0.3">
      <c r="A304" s="49" t="s">
        <v>643</v>
      </c>
      <c r="B304" s="44" t="s">
        <v>628</v>
      </c>
      <c r="C304" s="53" t="s">
        <v>925</v>
      </c>
      <c r="D304" s="53" t="s">
        <v>985</v>
      </c>
      <c r="E304" s="44" t="s">
        <v>44</v>
      </c>
      <c r="F304" s="53" t="s">
        <v>960</v>
      </c>
      <c r="G304" s="53" t="s">
        <v>45</v>
      </c>
      <c r="H304" s="53" t="s">
        <v>972</v>
      </c>
      <c r="I304" s="53" t="s">
        <v>967</v>
      </c>
      <c r="J304" s="53" t="s">
        <v>46</v>
      </c>
      <c r="K304" s="53" t="s">
        <v>1011</v>
      </c>
      <c r="L304" s="53" t="s">
        <v>26</v>
      </c>
      <c r="M304" s="44"/>
      <c r="N304" s="53"/>
      <c r="O304" s="53">
        <v>1815</v>
      </c>
      <c r="P304" s="44" t="s">
        <v>44</v>
      </c>
      <c r="Q304" s="53" t="s">
        <v>960</v>
      </c>
      <c r="R304" s="53" t="s">
        <v>45</v>
      </c>
      <c r="S304" s="49"/>
    </row>
    <row r="305" spans="1:19" x14ac:dyDescent="0.3">
      <c r="A305" s="49" t="s">
        <v>673</v>
      </c>
      <c r="B305" s="44" t="s">
        <v>628</v>
      </c>
      <c r="C305" s="53" t="s">
        <v>925</v>
      </c>
      <c r="D305" s="53" t="s">
        <v>985</v>
      </c>
      <c r="E305" s="44" t="s">
        <v>44</v>
      </c>
      <c r="F305" s="53" t="s">
        <v>960</v>
      </c>
      <c r="G305" s="53" t="s">
        <v>45</v>
      </c>
      <c r="H305" s="53" t="s">
        <v>972</v>
      </c>
      <c r="I305" s="53" t="s">
        <v>967</v>
      </c>
      <c r="J305" s="53" t="s">
        <v>46</v>
      </c>
      <c r="K305" s="53" t="s">
        <v>1011</v>
      </c>
      <c r="L305" s="53" t="s">
        <v>26</v>
      </c>
      <c r="M305" s="44"/>
      <c r="N305" s="53"/>
      <c r="O305" s="53">
        <v>1815</v>
      </c>
      <c r="P305" s="44" t="s">
        <v>44</v>
      </c>
      <c r="Q305" s="53" t="s">
        <v>960</v>
      </c>
      <c r="R305" s="53" t="s">
        <v>45</v>
      </c>
      <c r="S305" s="49"/>
    </row>
    <row r="306" spans="1:19" x14ac:dyDescent="0.3">
      <c r="A306" s="49" t="s">
        <v>648</v>
      </c>
      <c r="B306" s="44" t="s">
        <v>628</v>
      </c>
      <c r="C306" s="53" t="s">
        <v>925</v>
      </c>
      <c r="D306" s="53" t="s">
        <v>985</v>
      </c>
      <c r="E306" s="44" t="s">
        <v>44</v>
      </c>
      <c r="F306" s="53" t="s">
        <v>960</v>
      </c>
      <c r="G306" s="53" t="s">
        <v>45</v>
      </c>
      <c r="H306" s="53" t="s">
        <v>972</v>
      </c>
      <c r="I306" s="53" t="s">
        <v>967</v>
      </c>
      <c r="J306" s="53" t="s">
        <v>46</v>
      </c>
      <c r="K306" s="53" t="s">
        <v>1011</v>
      </c>
      <c r="L306" s="53" t="s">
        <v>26</v>
      </c>
      <c r="M306" s="44"/>
      <c r="N306" s="53"/>
      <c r="O306" s="53">
        <v>1815</v>
      </c>
      <c r="P306" s="44" t="s">
        <v>44</v>
      </c>
      <c r="Q306" s="53" t="s">
        <v>960</v>
      </c>
      <c r="R306" s="53" t="s">
        <v>45</v>
      </c>
      <c r="S306" s="49"/>
    </row>
    <row r="307" spans="1:19" x14ac:dyDescent="0.3">
      <c r="A307" s="49" t="s">
        <v>644</v>
      </c>
      <c r="B307" s="44" t="s">
        <v>628</v>
      </c>
      <c r="C307" s="53" t="s">
        <v>925</v>
      </c>
      <c r="D307" s="53" t="s">
        <v>985</v>
      </c>
      <c r="E307" s="44" t="s">
        <v>44</v>
      </c>
      <c r="F307" s="53" t="s">
        <v>960</v>
      </c>
      <c r="G307" s="53" t="s">
        <v>45</v>
      </c>
      <c r="H307" s="53" t="s">
        <v>972</v>
      </c>
      <c r="I307" s="53" t="s">
        <v>967</v>
      </c>
      <c r="J307" s="53" t="s">
        <v>46</v>
      </c>
      <c r="K307" s="53" t="s">
        <v>1011</v>
      </c>
      <c r="L307" s="53" t="s">
        <v>26</v>
      </c>
      <c r="M307" s="44"/>
      <c r="N307" s="53"/>
      <c r="O307" s="53">
        <v>1815</v>
      </c>
      <c r="P307" s="44" t="s">
        <v>44</v>
      </c>
      <c r="Q307" s="53" t="s">
        <v>960</v>
      </c>
      <c r="R307" s="53" t="s">
        <v>45</v>
      </c>
      <c r="S307" s="49"/>
    </row>
    <row r="308" spans="1:19" x14ac:dyDescent="0.3">
      <c r="A308" s="49" t="s">
        <v>636</v>
      </c>
      <c r="B308" s="44" t="s">
        <v>628</v>
      </c>
      <c r="C308" s="53" t="s">
        <v>925</v>
      </c>
      <c r="D308" s="53" t="s">
        <v>985</v>
      </c>
      <c r="E308" s="44" t="s">
        <v>637</v>
      </c>
      <c r="F308" s="53" t="s">
        <v>959</v>
      </c>
      <c r="G308" s="53" t="s">
        <v>508</v>
      </c>
      <c r="H308" s="53" t="s">
        <v>973</v>
      </c>
      <c r="I308" s="53" t="s">
        <v>968</v>
      </c>
      <c r="J308" s="53" t="s">
        <v>638</v>
      </c>
      <c r="K308" s="53" t="s">
        <v>1010</v>
      </c>
      <c r="L308" s="53" t="s">
        <v>26</v>
      </c>
      <c r="M308" s="44"/>
      <c r="N308" s="53"/>
      <c r="O308" s="53">
        <v>1815</v>
      </c>
      <c r="P308" s="44" t="s">
        <v>28</v>
      </c>
      <c r="Q308" s="53" t="s">
        <v>534</v>
      </c>
      <c r="R308" s="53" t="s">
        <v>91</v>
      </c>
      <c r="S308" s="49" t="s">
        <v>1040</v>
      </c>
    </row>
    <row r="309" spans="1:19" x14ac:dyDescent="0.3">
      <c r="A309" s="49" t="s">
        <v>627</v>
      </c>
      <c r="B309" s="44" t="s">
        <v>628</v>
      </c>
      <c r="C309" s="53" t="s">
        <v>925</v>
      </c>
      <c r="D309" s="53" t="s">
        <v>985</v>
      </c>
      <c r="E309" s="44" t="s">
        <v>629</v>
      </c>
      <c r="F309" s="53" t="s">
        <v>959</v>
      </c>
      <c r="G309" s="53" t="s">
        <v>63</v>
      </c>
      <c r="H309" s="53" t="s">
        <v>63</v>
      </c>
      <c r="I309" s="53" t="s">
        <v>967</v>
      </c>
      <c r="J309" s="53" t="s">
        <v>283</v>
      </c>
      <c r="K309" s="53" t="s">
        <v>1010</v>
      </c>
      <c r="L309" s="53" t="s">
        <v>26</v>
      </c>
      <c r="M309" s="44"/>
      <c r="N309" s="53"/>
      <c r="O309" s="53">
        <v>1815</v>
      </c>
      <c r="P309" s="44" t="s">
        <v>32</v>
      </c>
      <c r="Q309" s="53" t="s">
        <v>534</v>
      </c>
      <c r="R309" s="53" t="s">
        <v>63</v>
      </c>
      <c r="S309" s="49"/>
    </row>
    <row r="310" spans="1:19" x14ac:dyDescent="0.3">
      <c r="A310" s="49" t="s">
        <v>109</v>
      </c>
      <c r="B310" s="44" t="s">
        <v>628</v>
      </c>
      <c r="C310" s="53" t="s">
        <v>925</v>
      </c>
      <c r="D310" s="53" t="s">
        <v>985</v>
      </c>
      <c r="E310" s="44" t="s">
        <v>635</v>
      </c>
      <c r="F310" s="53" t="s">
        <v>959</v>
      </c>
      <c r="G310" s="53" t="s">
        <v>54</v>
      </c>
      <c r="H310" s="53" t="s">
        <v>973</v>
      </c>
      <c r="I310" s="53" t="s">
        <v>968</v>
      </c>
      <c r="J310" s="53" t="s">
        <v>576</v>
      </c>
      <c r="K310" s="53" t="s">
        <v>1010</v>
      </c>
      <c r="L310" s="53" t="s">
        <v>26</v>
      </c>
      <c r="M310" s="44"/>
      <c r="N310" s="53"/>
      <c r="O310" s="53">
        <v>1815</v>
      </c>
      <c r="P310" s="44" t="s">
        <v>28</v>
      </c>
      <c r="Q310" s="53" t="s">
        <v>534</v>
      </c>
      <c r="R310" s="53" t="s">
        <v>91</v>
      </c>
      <c r="S310" s="49" t="s">
        <v>1040</v>
      </c>
    </row>
    <row r="311" spans="1:19" ht="31.2" x14ac:dyDescent="0.3">
      <c r="A311" s="49" t="s">
        <v>634</v>
      </c>
      <c r="B311" s="44" t="s">
        <v>628</v>
      </c>
      <c r="C311" s="53" t="s">
        <v>925</v>
      </c>
      <c r="D311" s="53" t="s">
        <v>985</v>
      </c>
      <c r="E311" s="44" t="s">
        <v>632</v>
      </c>
      <c r="F311" s="53" t="s">
        <v>959</v>
      </c>
      <c r="G311" s="53" t="s">
        <v>54</v>
      </c>
      <c r="H311" s="53" t="s">
        <v>973</v>
      </c>
      <c r="I311" s="53" t="s">
        <v>968</v>
      </c>
      <c r="J311" s="53" t="s">
        <v>55</v>
      </c>
      <c r="K311" s="53" t="s">
        <v>1010</v>
      </c>
      <c r="L311" s="53" t="s">
        <v>26</v>
      </c>
      <c r="M311" s="44"/>
      <c r="N311" s="53"/>
      <c r="O311" s="53">
        <v>1815</v>
      </c>
      <c r="P311" s="44" t="s">
        <v>28</v>
      </c>
      <c r="Q311" s="53" t="s">
        <v>534</v>
      </c>
      <c r="R311" s="53" t="s">
        <v>91</v>
      </c>
      <c r="S311" s="49" t="s">
        <v>1040</v>
      </c>
    </row>
    <row r="312" spans="1:19" x14ac:dyDescent="0.3">
      <c r="A312" s="49" t="s">
        <v>412</v>
      </c>
      <c r="B312" s="44" t="s">
        <v>628</v>
      </c>
      <c r="C312" s="53" t="s">
        <v>925</v>
      </c>
      <c r="D312" s="53" t="s">
        <v>985</v>
      </c>
      <c r="E312" s="44" t="s">
        <v>632</v>
      </c>
      <c r="F312" s="53" t="s">
        <v>959</v>
      </c>
      <c r="G312" s="53" t="s">
        <v>54</v>
      </c>
      <c r="H312" s="53" t="s">
        <v>973</v>
      </c>
      <c r="I312" s="53" t="s">
        <v>968</v>
      </c>
      <c r="J312" s="53" t="s">
        <v>55</v>
      </c>
      <c r="K312" s="53" t="s">
        <v>1010</v>
      </c>
      <c r="L312" s="53" t="s">
        <v>26</v>
      </c>
      <c r="M312" s="44"/>
      <c r="N312" s="53"/>
      <c r="O312" s="53">
        <v>1815</v>
      </c>
      <c r="P312" s="44" t="s">
        <v>28</v>
      </c>
      <c r="Q312" s="53" t="s">
        <v>534</v>
      </c>
      <c r="R312" s="53" t="s">
        <v>91</v>
      </c>
      <c r="S312" s="49" t="s">
        <v>1040</v>
      </c>
    </row>
    <row r="313" spans="1:19" x14ac:dyDescent="0.3">
      <c r="A313" s="49" t="s">
        <v>633</v>
      </c>
      <c r="B313" s="44" t="s">
        <v>628</v>
      </c>
      <c r="C313" s="53" t="s">
        <v>925</v>
      </c>
      <c r="D313" s="53" t="s">
        <v>985</v>
      </c>
      <c r="E313" s="44" t="s">
        <v>632</v>
      </c>
      <c r="F313" s="53" t="s">
        <v>959</v>
      </c>
      <c r="G313" s="53" t="s">
        <v>54</v>
      </c>
      <c r="H313" s="53" t="s">
        <v>973</v>
      </c>
      <c r="I313" s="53" t="s">
        <v>968</v>
      </c>
      <c r="J313" s="53" t="s">
        <v>55</v>
      </c>
      <c r="K313" s="53" t="s">
        <v>1010</v>
      </c>
      <c r="L313" s="53" t="s">
        <v>26</v>
      </c>
      <c r="M313" s="44"/>
      <c r="N313" s="53"/>
      <c r="O313" s="53">
        <v>1815</v>
      </c>
      <c r="P313" s="44" t="s">
        <v>28</v>
      </c>
      <c r="Q313" s="53" t="s">
        <v>534</v>
      </c>
      <c r="R313" s="53" t="s">
        <v>91</v>
      </c>
      <c r="S313" s="49" t="s">
        <v>1040</v>
      </c>
    </row>
    <row r="314" spans="1:19" x14ac:dyDescent="0.3">
      <c r="A314" s="49" t="s">
        <v>642</v>
      </c>
      <c r="B314" s="44" t="s">
        <v>628</v>
      </c>
      <c r="C314" s="53" t="s">
        <v>925</v>
      </c>
      <c r="D314" s="53" t="s">
        <v>985</v>
      </c>
      <c r="E314" s="44" t="s">
        <v>401</v>
      </c>
      <c r="F314" s="53" t="s">
        <v>963</v>
      </c>
      <c r="G314" s="53" t="s">
        <v>27</v>
      </c>
      <c r="H314" s="53" t="s">
        <v>973</v>
      </c>
      <c r="I314" s="53" t="s">
        <v>968</v>
      </c>
      <c r="J314" s="53">
        <v>1798</v>
      </c>
      <c r="K314" s="53" t="s">
        <v>1010</v>
      </c>
      <c r="L314" s="53" t="s">
        <v>15</v>
      </c>
      <c r="M314" s="44" t="s">
        <v>792</v>
      </c>
      <c r="N314" s="53"/>
      <c r="O314" s="53"/>
      <c r="P314" s="44"/>
      <c r="Q314" s="53"/>
      <c r="R314" s="53"/>
      <c r="S314" s="49" t="s">
        <v>402</v>
      </c>
    </row>
    <row r="315" spans="1:19" x14ac:dyDescent="0.3">
      <c r="A315" s="49" t="s">
        <v>639</v>
      </c>
      <c r="B315" s="44" t="s">
        <v>628</v>
      </c>
      <c r="C315" s="53" t="s">
        <v>925</v>
      </c>
      <c r="D315" s="53" t="s">
        <v>985</v>
      </c>
      <c r="E315" s="44" t="s">
        <v>640</v>
      </c>
      <c r="F315" s="53" t="s">
        <v>959</v>
      </c>
      <c r="G315" s="53" t="s">
        <v>27</v>
      </c>
      <c r="H315" s="53" t="s">
        <v>973</v>
      </c>
      <c r="I315" s="53" t="s">
        <v>968</v>
      </c>
      <c r="J315" s="53" t="s">
        <v>641</v>
      </c>
      <c r="K315" s="53" t="s">
        <v>1010</v>
      </c>
      <c r="L315" s="53" t="s">
        <v>26</v>
      </c>
      <c r="M315" s="44"/>
      <c r="N315" s="53"/>
      <c r="O315" s="53">
        <v>1815</v>
      </c>
      <c r="P315" s="44" t="s">
        <v>28</v>
      </c>
      <c r="Q315" s="53" t="s">
        <v>534</v>
      </c>
      <c r="R315" s="53" t="s">
        <v>91</v>
      </c>
      <c r="S315" s="49" t="s">
        <v>1040</v>
      </c>
    </row>
    <row r="316" spans="1:19" ht="31.2" x14ac:dyDescent="0.3">
      <c r="A316" s="49" t="s">
        <v>587</v>
      </c>
      <c r="B316" s="44" t="s">
        <v>586</v>
      </c>
      <c r="C316" s="53" t="s">
        <v>926</v>
      </c>
      <c r="D316" s="53" t="s">
        <v>984</v>
      </c>
      <c r="E316" s="44"/>
      <c r="F316" s="53" t="s">
        <v>961</v>
      </c>
      <c r="G316" s="53" t="s">
        <v>63</v>
      </c>
      <c r="H316" s="53" t="s">
        <v>63</v>
      </c>
      <c r="I316" s="53" t="s">
        <v>967</v>
      </c>
      <c r="J316" s="53" t="s">
        <v>98</v>
      </c>
      <c r="K316" s="53" t="s">
        <v>1011</v>
      </c>
      <c r="L316" s="53" t="s">
        <v>15</v>
      </c>
      <c r="M316" s="44" t="s">
        <v>588</v>
      </c>
      <c r="N316" s="53" t="s">
        <v>451</v>
      </c>
      <c r="O316" s="53"/>
      <c r="P316" s="44"/>
      <c r="Q316" s="53"/>
      <c r="R316" s="53"/>
      <c r="S316" s="49"/>
    </row>
    <row r="317" spans="1:19" x14ac:dyDescent="0.3">
      <c r="A317" s="49" t="s">
        <v>592</v>
      </c>
      <c r="B317" s="44" t="s">
        <v>586</v>
      </c>
      <c r="C317" s="53" t="s">
        <v>926</v>
      </c>
      <c r="D317" s="53" t="s">
        <v>984</v>
      </c>
      <c r="E317" s="44"/>
      <c r="F317" s="53" t="s">
        <v>961</v>
      </c>
      <c r="G317" s="53" t="s">
        <v>63</v>
      </c>
      <c r="H317" s="53" t="s">
        <v>63</v>
      </c>
      <c r="I317" s="53" t="s">
        <v>967</v>
      </c>
      <c r="J317" s="53" t="s">
        <v>98</v>
      </c>
      <c r="K317" s="53" t="s">
        <v>1011</v>
      </c>
      <c r="L317" s="53" t="s">
        <v>787</v>
      </c>
      <c r="M317" s="44" t="s">
        <v>21</v>
      </c>
      <c r="N317" s="53">
        <v>1811</v>
      </c>
      <c r="O317" s="53"/>
      <c r="P317" s="44"/>
      <c r="Q317" s="53"/>
      <c r="R317" s="53"/>
      <c r="S317" s="49"/>
    </row>
    <row r="318" spans="1:19" x14ac:dyDescent="0.3">
      <c r="A318" s="49" t="s">
        <v>412</v>
      </c>
      <c r="B318" s="44" t="s">
        <v>869</v>
      </c>
      <c r="C318" s="53" t="s">
        <v>870</v>
      </c>
      <c r="D318" s="53" t="s">
        <v>983</v>
      </c>
      <c r="E318" s="44" t="s">
        <v>439</v>
      </c>
      <c r="F318" s="53" t="s">
        <v>959</v>
      </c>
      <c r="G318" s="53" t="s">
        <v>440</v>
      </c>
      <c r="H318" s="53" t="s">
        <v>972</v>
      </c>
      <c r="I318" s="53" t="s">
        <v>967</v>
      </c>
      <c r="J318" s="53">
        <v>1813</v>
      </c>
      <c r="K318" s="53" t="s">
        <v>1012</v>
      </c>
      <c r="L318" s="53" t="s">
        <v>15</v>
      </c>
      <c r="M318" s="44" t="s">
        <v>21</v>
      </c>
      <c r="N318" s="53" t="s">
        <v>272</v>
      </c>
      <c r="O318" s="53"/>
      <c r="P318" s="44"/>
      <c r="Q318" s="53"/>
      <c r="R318" s="53"/>
      <c r="S318" s="49"/>
    </row>
    <row r="319" spans="1:19" ht="31.2" x14ac:dyDescent="0.3">
      <c r="A319" s="49" t="s">
        <v>597</v>
      </c>
      <c r="B319" s="44" t="s">
        <v>599</v>
      </c>
      <c r="C319" s="53" t="s">
        <v>927</v>
      </c>
      <c r="D319" s="53" t="s">
        <v>983</v>
      </c>
      <c r="E319" s="44" t="s">
        <v>598</v>
      </c>
      <c r="F319" s="53" t="s">
        <v>959</v>
      </c>
      <c r="G319" s="53" t="s">
        <v>63</v>
      </c>
      <c r="H319" s="53" t="s">
        <v>63</v>
      </c>
      <c r="I319" s="53" t="s">
        <v>967</v>
      </c>
      <c r="J319" s="53" t="s">
        <v>98</v>
      </c>
      <c r="K319" s="53" t="s">
        <v>1011</v>
      </c>
      <c r="L319" s="53" t="s">
        <v>26</v>
      </c>
      <c r="M319" s="44"/>
      <c r="N319" s="53"/>
      <c r="O319" s="53">
        <v>1815</v>
      </c>
      <c r="P319" s="44" t="s">
        <v>32</v>
      </c>
      <c r="Q319" s="53" t="s">
        <v>534</v>
      </c>
      <c r="R319" s="53" t="s">
        <v>63</v>
      </c>
      <c r="S319" s="49"/>
    </row>
    <row r="320" spans="1:19" x14ac:dyDescent="0.3">
      <c r="A320" s="49" t="s">
        <v>600</v>
      </c>
      <c r="B320" s="44" t="s">
        <v>601</v>
      </c>
      <c r="C320" s="53" t="s">
        <v>928</v>
      </c>
      <c r="D320" s="53" t="s">
        <v>984</v>
      </c>
      <c r="E320" s="44" t="s">
        <v>602</v>
      </c>
      <c r="F320" s="53" t="s">
        <v>959</v>
      </c>
      <c r="G320" s="53" t="s">
        <v>113</v>
      </c>
      <c r="H320" s="53" t="s">
        <v>975</v>
      </c>
      <c r="I320" s="53" t="s">
        <v>969</v>
      </c>
      <c r="J320" s="53" t="s">
        <v>114</v>
      </c>
      <c r="K320" s="53" t="s">
        <v>1010</v>
      </c>
      <c r="L320" s="53" t="s">
        <v>15</v>
      </c>
      <c r="M320" s="44" t="s">
        <v>132</v>
      </c>
      <c r="N320" s="53" t="s">
        <v>349</v>
      </c>
      <c r="O320" s="53"/>
      <c r="P320" s="44"/>
      <c r="Q320" s="53"/>
      <c r="R320" s="53"/>
      <c r="S320" s="49"/>
    </row>
    <row r="321" spans="1:19" x14ac:dyDescent="0.3">
      <c r="A321" s="49" t="s">
        <v>603</v>
      </c>
      <c r="B321" s="44" t="s">
        <v>601</v>
      </c>
      <c r="C321" s="53" t="s">
        <v>928</v>
      </c>
      <c r="D321" s="53" t="s">
        <v>984</v>
      </c>
      <c r="E321" s="44" t="s">
        <v>604</v>
      </c>
      <c r="F321" s="53" t="s">
        <v>959</v>
      </c>
      <c r="G321" s="53" t="s">
        <v>113</v>
      </c>
      <c r="H321" s="53" t="s">
        <v>975</v>
      </c>
      <c r="I321" s="53" t="s">
        <v>969</v>
      </c>
      <c r="J321" s="53" t="s">
        <v>467</v>
      </c>
      <c r="K321" s="53" t="s">
        <v>1010</v>
      </c>
      <c r="L321" s="53" t="s">
        <v>26</v>
      </c>
      <c r="M321" s="44"/>
      <c r="N321" s="53"/>
      <c r="O321" s="53">
        <v>1815</v>
      </c>
      <c r="P321" s="44" t="s">
        <v>240</v>
      </c>
      <c r="Q321" s="53" t="s">
        <v>534</v>
      </c>
      <c r="R321" s="53" t="s">
        <v>113</v>
      </c>
      <c r="S321" s="49"/>
    </row>
    <row r="322" spans="1:19" x14ac:dyDescent="0.3">
      <c r="A322" s="49" t="s">
        <v>605</v>
      </c>
      <c r="B322" s="44" t="s">
        <v>601</v>
      </c>
      <c r="C322" s="53" t="s">
        <v>928</v>
      </c>
      <c r="D322" s="53" t="s">
        <v>984</v>
      </c>
      <c r="E322" s="44" t="s">
        <v>44</v>
      </c>
      <c r="F322" s="53" t="s">
        <v>960</v>
      </c>
      <c r="G322" s="53" t="s">
        <v>45</v>
      </c>
      <c r="H322" s="53" t="s">
        <v>972</v>
      </c>
      <c r="I322" s="53" t="s">
        <v>967</v>
      </c>
      <c r="J322" s="53" t="s">
        <v>46</v>
      </c>
      <c r="K322" s="53" t="s">
        <v>1011</v>
      </c>
      <c r="L322" s="53" t="s">
        <v>26</v>
      </c>
      <c r="M322" s="44"/>
      <c r="N322" s="53"/>
      <c r="O322" s="53">
        <v>1815</v>
      </c>
      <c r="P322" s="44" t="s">
        <v>44</v>
      </c>
      <c r="Q322" s="53" t="s">
        <v>960</v>
      </c>
      <c r="R322" s="53" t="s">
        <v>45</v>
      </c>
      <c r="S322" s="49"/>
    </row>
    <row r="323" spans="1:19" x14ac:dyDescent="0.3">
      <c r="A323" s="49" t="s">
        <v>539</v>
      </c>
      <c r="B323" s="44" t="s">
        <v>601</v>
      </c>
      <c r="C323" s="53" t="s">
        <v>928</v>
      </c>
      <c r="D323" s="53" t="s">
        <v>984</v>
      </c>
      <c r="E323" s="44" t="s">
        <v>44</v>
      </c>
      <c r="F323" s="53" t="s">
        <v>960</v>
      </c>
      <c r="G323" s="53" t="s">
        <v>45</v>
      </c>
      <c r="H323" s="53" t="s">
        <v>972</v>
      </c>
      <c r="I323" s="53" t="s">
        <v>967</v>
      </c>
      <c r="J323" s="53" t="s">
        <v>46</v>
      </c>
      <c r="K323" s="53" t="s">
        <v>1011</v>
      </c>
      <c r="L323" s="53" t="s">
        <v>26</v>
      </c>
      <c r="M323" s="44"/>
      <c r="N323" s="53"/>
      <c r="O323" s="53">
        <v>1815</v>
      </c>
      <c r="P323" s="44" t="s">
        <v>44</v>
      </c>
      <c r="Q323" s="53" t="s">
        <v>960</v>
      </c>
      <c r="R323" s="53" t="s">
        <v>45</v>
      </c>
      <c r="S323" s="49"/>
    </row>
    <row r="324" spans="1:19" x14ac:dyDescent="0.3">
      <c r="A324" s="49" t="s">
        <v>606</v>
      </c>
      <c r="B324" s="44" t="s">
        <v>601</v>
      </c>
      <c r="C324" s="53" t="s">
        <v>928</v>
      </c>
      <c r="D324" s="53" t="s">
        <v>984</v>
      </c>
      <c r="E324" s="44" t="s">
        <v>44</v>
      </c>
      <c r="F324" s="53" t="s">
        <v>960</v>
      </c>
      <c r="G324" s="53" t="s">
        <v>45</v>
      </c>
      <c r="H324" s="53" t="s">
        <v>972</v>
      </c>
      <c r="I324" s="53" t="s">
        <v>967</v>
      </c>
      <c r="J324" s="53" t="s">
        <v>46</v>
      </c>
      <c r="K324" s="53" t="s">
        <v>1011</v>
      </c>
      <c r="L324" s="53" t="s">
        <v>26</v>
      </c>
      <c r="M324" s="44"/>
      <c r="N324" s="53"/>
      <c r="O324" s="53">
        <v>1815</v>
      </c>
      <c r="P324" s="44" t="s">
        <v>44</v>
      </c>
      <c r="Q324" s="53" t="s">
        <v>960</v>
      </c>
      <c r="R324" s="53" t="s">
        <v>45</v>
      </c>
      <c r="S324" s="49"/>
    </row>
    <row r="325" spans="1:19" x14ac:dyDescent="0.3">
      <c r="A325" s="49" t="s">
        <v>607</v>
      </c>
      <c r="B325" s="44" t="s">
        <v>608</v>
      </c>
      <c r="C325" s="53" t="s">
        <v>929</v>
      </c>
      <c r="D325" s="53" t="s">
        <v>982</v>
      </c>
      <c r="E325" s="44" t="s">
        <v>609</v>
      </c>
      <c r="F325" s="53" t="s">
        <v>959</v>
      </c>
      <c r="G325" s="53" t="s">
        <v>45</v>
      </c>
      <c r="H325" s="53" t="s">
        <v>972</v>
      </c>
      <c r="I325" s="53" t="s">
        <v>967</v>
      </c>
      <c r="J325" s="53">
        <v>1811</v>
      </c>
      <c r="K325" s="53" t="s">
        <v>1012</v>
      </c>
      <c r="L325" s="53" t="s">
        <v>15</v>
      </c>
      <c r="M325" s="44" t="s">
        <v>21</v>
      </c>
      <c r="N325" s="53" t="s">
        <v>383</v>
      </c>
      <c r="O325" s="53"/>
      <c r="P325" s="44"/>
      <c r="Q325" s="53"/>
      <c r="R325" s="53"/>
      <c r="S325" s="49"/>
    </row>
    <row r="326" spans="1:19" x14ac:dyDescent="0.3">
      <c r="A326" s="49" t="s">
        <v>64</v>
      </c>
      <c r="B326" s="44" t="s">
        <v>782</v>
      </c>
      <c r="C326" s="53" t="s">
        <v>930</v>
      </c>
      <c r="D326" s="53" t="s">
        <v>986</v>
      </c>
      <c r="E326" s="44" t="s">
        <v>783</v>
      </c>
      <c r="F326" s="53" t="s">
        <v>959</v>
      </c>
      <c r="G326" s="53" t="s">
        <v>45</v>
      </c>
      <c r="H326" s="53" t="s">
        <v>972</v>
      </c>
      <c r="I326" s="53" t="s">
        <v>967</v>
      </c>
      <c r="J326" s="53">
        <v>1806</v>
      </c>
      <c r="K326" s="53" t="s">
        <v>1011</v>
      </c>
      <c r="L326" s="53" t="s">
        <v>15</v>
      </c>
      <c r="M326" s="44" t="s">
        <v>504</v>
      </c>
      <c r="N326" s="53"/>
      <c r="O326" s="53"/>
      <c r="P326" s="44"/>
      <c r="Q326" s="53"/>
      <c r="R326" s="53"/>
      <c r="S326" s="49" t="s">
        <v>784</v>
      </c>
    </row>
    <row r="327" spans="1:19" x14ac:dyDescent="0.3">
      <c r="A327" s="49" t="s">
        <v>129</v>
      </c>
      <c r="B327" s="44" t="s">
        <v>610</v>
      </c>
      <c r="C327" s="53" t="s">
        <v>931</v>
      </c>
      <c r="D327" s="53" t="s">
        <v>983</v>
      </c>
      <c r="E327" s="44" t="s">
        <v>611</v>
      </c>
      <c r="F327" s="53" t="s">
        <v>959</v>
      </c>
      <c r="G327" s="53" t="s">
        <v>54</v>
      </c>
      <c r="H327" s="53" t="s">
        <v>973</v>
      </c>
      <c r="I327" s="53" t="s">
        <v>968</v>
      </c>
      <c r="J327" s="53">
        <v>1811</v>
      </c>
      <c r="K327" s="53" t="s">
        <v>1012</v>
      </c>
      <c r="L327" s="53" t="s">
        <v>787</v>
      </c>
      <c r="M327" s="44" t="s">
        <v>21</v>
      </c>
      <c r="N327" s="53" t="s">
        <v>105</v>
      </c>
      <c r="O327" s="53"/>
      <c r="P327" s="44"/>
      <c r="Q327" s="53"/>
      <c r="R327" s="53"/>
      <c r="S327" s="49" t="s">
        <v>683</v>
      </c>
    </row>
    <row r="328" spans="1:19" ht="31.2" x14ac:dyDescent="0.3">
      <c r="A328" s="49" t="s">
        <v>624</v>
      </c>
      <c r="B328" s="44" t="s">
        <v>625</v>
      </c>
      <c r="C328" s="53" t="s">
        <v>932</v>
      </c>
      <c r="D328" s="53" t="s">
        <v>985</v>
      </c>
      <c r="E328" s="44" t="s">
        <v>626</v>
      </c>
      <c r="F328" s="53" t="s">
        <v>959</v>
      </c>
      <c r="G328" s="53" t="s">
        <v>217</v>
      </c>
      <c r="H328" s="53" t="s">
        <v>974</v>
      </c>
      <c r="I328" s="53" t="s">
        <v>967</v>
      </c>
      <c r="J328" s="53">
        <v>1811</v>
      </c>
      <c r="K328" s="53" t="s">
        <v>1012</v>
      </c>
      <c r="L328" s="53" t="s">
        <v>15</v>
      </c>
      <c r="M328" s="44" t="s">
        <v>21</v>
      </c>
      <c r="N328" s="53">
        <v>1813</v>
      </c>
      <c r="O328" s="53"/>
      <c r="P328" s="44"/>
      <c r="Q328" s="53"/>
      <c r="R328" s="53"/>
      <c r="S328" s="49"/>
    </row>
    <row r="329" spans="1:19" x14ac:dyDescent="0.3">
      <c r="A329" s="49" t="s">
        <v>89</v>
      </c>
      <c r="B329" s="44" t="s">
        <v>680</v>
      </c>
      <c r="C329" s="53" t="s">
        <v>933</v>
      </c>
      <c r="D329" s="53" t="s">
        <v>986</v>
      </c>
      <c r="E329" s="44" t="s">
        <v>62</v>
      </c>
      <c r="F329" s="53" t="s">
        <v>256</v>
      </c>
      <c r="G329" s="53" t="s">
        <v>63</v>
      </c>
      <c r="H329" s="53" t="s">
        <v>63</v>
      </c>
      <c r="I329" s="53" t="s">
        <v>967</v>
      </c>
      <c r="J329" s="53" t="s">
        <v>283</v>
      </c>
      <c r="K329" s="53" t="s">
        <v>1010</v>
      </c>
      <c r="L329" s="53" t="s">
        <v>15</v>
      </c>
      <c r="M329" s="44" t="s">
        <v>21</v>
      </c>
      <c r="N329" s="53" t="s">
        <v>128</v>
      </c>
      <c r="O329" s="53"/>
      <c r="P329" s="44"/>
      <c r="Q329" s="53" t="s">
        <v>961</v>
      </c>
      <c r="R329" s="53"/>
      <c r="S329" s="49"/>
    </row>
    <row r="330" spans="1:19" x14ac:dyDescent="0.3">
      <c r="A330" s="49" t="s">
        <v>68</v>
      </c>
      <c r="B330" s="44" t="s">
        <v>338</v>
      </c>
      <c r="C330" s="53" t="s">
        <v>954</v>
      </c>
      <c r="D330" s="53" t="s">
        <v>983</v>
      </c>
      <c r="E330" s="44" t="s">
        <v>10</v>
      </c>
      <c r="F330" s="53" t="s">
        <v>959</v>
      </c>
      <c r="G330" s="53" t="s">
        <v>11</v>
      </c>
      <c r="H330" s="53" t="s">
        <v>973</v>
      </c>
      <c r="I330" s="53" t="s">
        <v>968</v>
      </c>
      <c r="J330" s="53" t="s">
        <v>12</v>
      </c>
      <c r="K330" s="53" t="s">
        <v>1010</v>
      </c>
      <c r="L330" s="53" t="s">
        <v>785</v>
      </c>
      <c r="M330" s="44"/>
      <c r="N330" s="53"/>
      <c r="O330" s="53"/>
      <c r="P330" s="44"/>
      <c r="Q330" s="53"/>
      <c r="R330" s="53" t="s">
        <v>785</v>
      </c>
      <c r="S330" s="49"/>
    </row>
    <row r="331" spans="1:19" x14ac:dyDescent="0.3">
      <c r="A331" s="49" t="s">
        <v>771</v>
      </c>
      <c r="B331" s="44" t="s">
        <v>766</v>
      </c>
      <c r="C331" s="53" t="s">
        <v>961</v>
      </c>
      <c r="D331" s="53" t="s">
        <v>961</v>
      </c>
      <c r="E331" s="44" t="s">
        <v>344</v>
      </c>
      <c r="F331" s="53" t="s">
        <v>959</v>
      </c>
      <c r="G331" s="53" t="s">
        <v>54</v>
      </c>
      <c r="H331" s="53" t="s">
        <v>973</v>
      </c>
      <c r="I331" s="53" t="s">
        <v>968</v>
      </c>
      <c r="J331" s="53">
        <v>1811</v>
      </c>
      <c r="K331" s="53" t="s">
        <v>1012</v>
      </c>
      <c r="L331" s="53" t="s">
        <v>788</v>
      </c>
      <c r="M331" s="44"/>
      <c r="N331" s="53"/>
      <c r="O331" s="53">
        <v>1815</v>
      </c>
      <c r="P331" s="44" t="s">
        <v>218</v>
      </c>
      <c r="Q331" s="53" t="s">
        <v>961</v>
      </c>
      <c r="R331" s="53" t="s">
        <v>785</v>
      </c>
      <c r="S331" s="49"/>
    </row>
    <row r="332" spans="1:19" x14ac:dyDescent="0.3">
      <c r="A332" s="49" t="s">
        <v>765</v>
      </c>
      <c r="B332" s="44" t="s">
        <v>766</v>
      </c>
      <c r="C332" s="53" t="s">
        <v>961</v>
      </c>
      <c r="D332" s="53" t="s">
        <v>961</v>
      </c>
      <c r="E332" s="44" t="s">
        <v>437</v>
      </c>
      <c r="F332" s="53" t="s">
        <v>959</v>
      </c>
      <c r="G332" s="53" t="s">
        <v>27</v>
      </c>
      <c r="H332" s="53" t="s">
        <v>973</v>
      </c>
      <c r="I332" s="53" t="s">
        <v>968</v>
      </c>
      <c r="J332" s="53">
        <v>1802</v>
      </c>
      <c r="K332" s="53" t="s">
        <v>1011</v>
      </c>
      <c r="L332" s="53" t="s">
        <v>787</v>
      </c>
      <c r="M332" s="44" t="s">
        <v>21</v>
      </c>
      <c r="N332" s="53" t="s">
        <v>767</v>
      </c>
      <c r="O332" s="53"/>
      <c r="P332" s="44"/>
      <c r="Q332" s="53"/>
      <c r="R332" s="53"/>
      <c r="S332" s="49" t="s">
        <v>768</v>
      </c>
    </row>
    <row r="333" spans="1:19" x14ac:dyDescent="0.3">
      <c r="A333" s="49" t="s">
        <v>769</v>
      </c>
      <c r="B333" s="44" t="s">
        <v>766</v>
      </c>
      <c r="C333" s="53" t="s">
        <v>961</v>
      </c>
      <c r="D333" s="53" t="s">
        <v>961</v>
      </c>
      <c r="E333" s="44" t="s">
        <v>437</v>
      </c>
      <c r="F333" s="53" t="s">
        <v>959</v>
      </c>
      <c r="G333" s="53" t="s">
        <v>27</v>
      </c>
      <c r="H333" s="53" t="s">
        <v>973</v>
      </c>
      <c r="I333" s="53" t="s">
        <v>968</v>
      </c>
      <c r="J333" s="53">
        <v>1802</v>
      </c>
      <c r="K333" s="53" t="s">
        <v>1011</v>
      </c>
      <c r="L333" s="53" t="s">
        <v>26</v>
      </c>
      <c r="M333" s="44"/>
      <c r="N333" s="53"/>
      <c r="O333" s="53">
        <v>1817</v>
      </c>
      <c r="P333" s="44" t="s">
        <v>770</v>
      </c>
      <c r="Q333" s="53" t="s">
        <v>964</v>
      </c>
      <c r="R333" s="53"/>
      <c r="S333" s="49"/>
    </row>
    <row r="334" spans="1:19" x14ac:dyDescent="0.3">
      <c r="A334" s="49" t="s">
        <v>92</v>
      </c>
      <c r="B334" s="44" t="s">
        <v>93</v>
      </c>
      <c r="C334" s="53" t="s">
        <v>958</v>
      </c>
      <c r="D334" s="53" t="s">
        <v>986</v>
      </c>
      <c r="E334" s="44" t="s">
        <v>32</v>
      </c>
      <c r="F334" s="53" t="s">
        <v>32</v>
      </c>
      <c r="G334" s="53" t="s">
        <v>86</v>
      </c>
      <c r="H334" s="53" t="s">
        <v>86</v>
      </c>
      <c r="I334" s="53" t="s">
        <v>967</v>
      </c>
      <c r="J334" s="53" t="s">
        <v>87</v>
      </c>
      <c r="K334" s="53" t="s">
        <v>1010</v>
      </c>
      <c r="L334" s="53" t="s">
        <v>15</v>
      </c>
      <c r="M334" s="44" t="s">
        <v>94</v>
      </c>
      <c r="N334" s="53">
        <v>1806</v>
      </c>
      <c r="O334" s="53"/>
      <c r="P334" s="44"/>
      <c r="Q334" s="53"/>
      <c r="R334" s="53"/>
      <c r="S334" s="49"/>
    </row>
    <row r="335" spans="1:19" x14ac:dyDescent="0.3">
      <c r="A335" s="49" t="s">
        <v>68</v>
      </c>
      <c r="B335" s="44" t="s">
        <v>956</v>
      </c>
      <c r="C335" s="53" t="s">
        <v>957</v>
      </c>
      <c r="D335" s="53" t="s">
        <v>982</v>
      </c>
      <c r="E335" s="44" t="s">
        <v>69</v>
      </c>
      <c r="F335" s="53" t="s">
        <v>959</v>
      </c>
      <c r="G335" s="53" t="s">
        <v>70</v>
      </c>
      <c r="H335" s="53" t="s">
        <v>975</v>
      </c>
      <c r="I335" s="53" t="s">
        <v>969</v>
      </c>
      <c r="J335" s="53" t="s">
        <v>71</v>
      </c>
      <c r="K335" s="53" t="s">
        <v>1010</v>
      </c>
      <c r="L335" s="53" t="s">
        <v>787</v>
      </c>
      <c r="M335" s="44" t="s">
        <v>218</v>
      </c>
      <c r="N335" s="53" t="s">
        <v>785</v>
      </c>
      <c r="O335" s="53"/>
      <c r="P335" s="44"/>
      <c r="Q335" s="53"/>
      <c r="R335" s="53"/>
      <c r="S335" s="49"/>
    </row>
    <row r="336" spans="1:19" x14ac:dyDescent="0.3">
      <c r="A336" s="49" t="s">
        <v>72</v>
      </c>
      <c r="B336" s="44" t="s">
        <v>956</v>
      </c>
      <c r="C336" s="53" t="s">
        <v>957</v>
      </c>
      <c r="D336" s="53" t="s">
        <v>982</v>
      </c>
      <c r="E336" s="44" t="s">
        <v>18</v>
      </c>
      <c r="F336" s="53" t="s">
        <v>959</v>
      </c>
      <c r="G336" s="53" t="s">
        <v>73</v>
      </c>
      <c r="H336" s="53" t="s">
        <v>974</v>
      </c>
      <c r="I336" s="53" t="s">
        <v>967</v>
      </c>
      <c r="J336" s="53">
        <v>1811</v>
      </c>
      <c r="K336" s="53" t="s">
        <v>1012</v>
      </c>
      <c r="L336" s="53" t="s">
        <v>15</v>
      </c>
      <c r="M336" s="44" t="s">
        <v>167</v>
      </c>
      <c r="N336" s="53">
        <v>1874</v>
      </c>
      <c r="O336" s="53"/>
      <c r="P336" s="44"/>
      <c r="Q336" s="53"/>
      <c r="R336" s="53"/>
      <c r="S336" s="49"/>
    </row>
    <row r="337" spans="1:19" x14ac:dyDescent="0.3">
      <c r="A337" s="49" t="s">
        <v>102</v>
      </c>
      <c r="B337" s="44" t="s">
        <v>185</v>
      </c>
      <c r="C337" s="53" t="s">
        <v>955</v>
      </c>
      <c r="D337" s="53" t="s">
        <v>984</v>
      </c>
      <c r="E337" s="44" t="s">
        <v>10</v>
      </c>
      <c r="F337" s="53" t="s">
        <v>959</v>
      </c>
      <c r="G337" s="53" t="s">
        <v>11</v>
      </c>
      <c r="H337" s="53" t="s">
        <v>973</v>
      </c>
      <c r="I337" s="53" t="s">
        <v>968</v>
      </c>
      <c r="J337" s="53" t="s">
        <v>12</v>
      </c>
      <c r="K337" s="53" t="s">
        <v>1010</v>
      </c>
      <c r="L337" s="53" t="s">
        <v>787</v>
      </c>
      <c r="M337" s="44" t="s">
        <v>21</v>
      </c>
      <c r="N337" s="53">
        <v>1811</v>
      </c>
      <c r="O337" s="53"/>
      <c r="P337" s="44"/>
      <c r="Q337" s="53"/>
      <c r="R337" s="53"/>
      <c r="S337" s="49" t="s">
        <v>186</v>
      </c>
    </row>
    <row r="338" spans="1:19" x14ac:dyDescent="0.3">
      <c r="A338" s="49" t="s">
        <v>203</v>
      </c>
      <c r="B338" s="44" t="s">
        <v>585</v>
      </c>
      <c r="C338" s="53" t="s">
        <v>955</v>
      </c>
      <c r="D338" s="53" t="s">
        <v>984</v>
      </c>
      <c r="E338" s="44" t="s">
        <v>10</v>
      </c>
      <c r="F338" s="53" t="s">
        <v>959</v>
      </c>
      <c r="G338" s="53" t="s">
        <v>11</v>
      </c>
      <c r="H338" s="53" t="s">
        <v>973</v>
      </c>
      <c r="I338" s="53" t="s">
        <v>968</v>
      </c>
      <c r="J338" s="53" t="s">
        <v>12</v>
      </c>
      <c r="K338" s="53" t="s">
        <v>1010</v>
      </c>
      <c r="L338" s="53" t="s">
        <v>787</v>
      </c>
      <c r="M338" s="44" t="s">
        <v>21</v>
      </c>
      <c r="N338" s="53" t="s">
        <v>397</v>
      </c>
      <c r="O338" s="53"/>
      <c r="P338" s="44"/>
      <c r="Q338" s="53"/>
      <c r="R338" s="53"/>
      <c r="S338" s="49"/>
    </row>
    <row r="339" spans="1:19" x14ac:dyDescent="0.3">
      <c r="A339" s="49" t="s">
        <v>329</v>
      </c>
      <c r="B339" s="44" t="s">
        <v>498</v>
      </c>
      <c r="C339" s="53" t="s">
        <v>954</v>
      </c>
      <c r="D339" s="53" t="s">
        <v>983</v>
      </c>
      <c r="E339" s="44" t="s">
        <v>495</v>
      </c>
      <c r="F339" s="53" t="s">
        <v>959</v>
      </c>
      <c r="G339" s="53" t="s">
        <v>70</v>
      </c>
      <c r="H339" s="53" t="s">
        <v>975</v>
      </c>
      <c r="I339" s="53" t="s">
        <v>969</v>
      </c>
      <c r="J339" s="53" t="s">
        <v>71</v>
      </c>
      <c r="K339" s="53" t="s">
        <v>1010</v>
      </c>
      <c r="L339" s="53" t="s">
        <v>15</v>
      </c>
      <c r="M339" s="44" t="s">
        <v>21</v>
      </c>
      <c r="N339" s="53" t="s">
        <v>128</v>
      </c>
      <c r="O339" s="53"/>
      <c r="P339" s="44"/>
      <c r="Q339" s="53"/>
      <c r="R339" s="53"/>
      <c r="S339" s="49"/>
    </row>
    <row r="340" spans="1:19" x14ac:dyDescent="0.3">
      <c r="A340" s="49" t="s">
        <v>496</v>
      </c>
      <c r="B340" s="44" t="s">
        <v>498</v>
      </c>
      <c r="C340" s="53" t="s">
        <v>954</v>
      </c>
      <c r="D340" s="53" t="s">
        <v>983</v>
      </c>
      <c r="E340" s="44" t="s">
        <v>32</v>
      </c>
      <c r="F340" s="53" t="s">
        <v>32</v>
      </c>
      <c r="G340" s="53" t="s">
        <v>86</v>
      </c>
      <c r="H340" s="53" t="s">
        <v>86</v>
      </c>
      <c r="I340" s="53" t="s">
        <v>967</v>
      </c>
      <c r="J340" s="53" t="s">
        <v>87</v>
      </c>
      <c r="K340" s="53" t="s">
        <v>1010</v>
      </c>
      <c r="L340" s="53" t="s">
        <v>787</v>
      </c>
      <c r="M340" s="44" t="s">
        <v>427</v>
      </c>
      <c r="N340" s="53">
        <v>1801</v>
      </c>
      <c r="O340" s="53"/>
      <c r="P340" s="44"/>
      <c r="Q340" s="53"/>
      <c r="R340" s="53"/>
      <c r="S340" s="49"/>
    </row>
    <row r="341" spans="1:19" x14ac:dyDescent="0.3">
      <c r="A341" s="49" t="s">
        <v>102</v>
      </c>
      <c r="B341" s="44" t="s">
        <v>675</v>
      </c>
      <c r="C341" s="53" t="s">
        <v>954</v>
      </c>
      <c r="D341" s="53" t="s">
        <v>983</v>
      </c>
      <c r="E341" s="44" t="s">
        <v>44</v>
      </c>
      <c r="F341" s="53" t="s">
        <v>960</v>
      </c>
      <c r="G341" s="53" t="s">
        <v>45</v>
      </c>
      <c r="H341" s="53" t="s">
        <v>972</v>
      </c>
      <c r="I341" s="53" t="s">
        <v>967</v>
      </c>
      <c r="J341" s="53" t="s">
        <v>46</v>
      </c>
      <c r="K341" s="53" t="s">
        <v>1011</v>
      </c>
      <c r="L341" s="53" t="s">
        <v>785</v>
      </c>
      <c r="M341" s="44"/>
      <c r="N341" s="53"/>
      <c r="O341" s="53"/>
      <c r="P341" s="44"/>
      <c r="Q341" s="53"/>
      <c r="R341" s="53" t="s">
        <v>785</v>
      </c>
      <c r="S341" s="49"/>
    </row>
    <row r="342" spans="1:19" x14ac:dyDescent="0.3">
      <c r="A342" s="49" t="s">
        <v>80</v>
      </c>
      <c r="B342" s="44" t="s">
        <v>675</v>
      </c>
      <c r="C342" s="53" t="s">
        <v>954</v>
      </c>
      <c r="D342" s="53" t="s">
        <v>983</v>
      </c>
      <c r="E342" s="44" t="s">
        <v>416</v>
      </c>
      <c r="F342" s="53" t="s">
        <v>959</v>
      </c>
      <c r="G342" s="53" t="s">
        <v>54</v>
      </c>
      <c r="H342" s="53" t="s">
        <v>973</v>
      </c>
      <c r="I342" s="53" t="s">
        <v>968</v>
      </c>
      <c r="J342" s="53" t="s">
        <v>674</v>
      </c>
      <c r="K342" s="53" t="s">
        <v>1010</v>
      </c>
      <c r="L342" s="53" t="s">
        <v>787</v>
      </c>
      <c r="M342" s="44" t="s">
        <v>218</v>
      </c>
      <c r="N342" s="53" t="s">
        <v>785</v>
      </c>
      <c r="O342" s="53"/>
      <c r="P342" s="44"/>
      <c r="Q342" s="53"/>
      <c r="R342" s="53"/>
      <c r="S342" s="49"/>
    </row>
    <row r="343" spans="1:19" x14ac:dyDescent="0.3">
      <c r="A343" s="49" t="s">
        <v>670</v>
      </c>
      <c r="B343" s="44" t="s">
        <v>947</v>
      </c>
      <c r="C343" s="53" t="s">
        <v>954</v>
      </c>
      <c r="D343" s="53" t="s">
        <v>983</v>
      </c>
      <c r="E343" s="44" t="s">
        <v>437</v>
      </c>
      <c r="F343" s="53" t="s">
        <v>959</v>
      </c>
      <c r="G343" s="53" t="s">
        <v>27</v>
      </c>
      <c r="H343" s="53" t="s">
        <v>973</v>
      </c>
      <c r="I343" s="53" t="s">
        <v>968</v>
      </c>
      <c r="J343" s="53">
        <v>1802</v>
      </c>
      <c r="K343" s="53" t="s">
        <v>1011</v>
      </c>
      <c r="L343" s="53" t="s">
        <v>15</v>
      </c>
      <c r="M343" s="44" t="s">
        <v>731</v>
      </c>
      <c r="N343" s="53">
        <v>1811</v>
      </c>
      <c r="O343" s="53"/>
      <c r="P343" s="44"/>
      <c r="Q343" s="53"/>
      <c r="R343" s="53"/>
      <c r="S343" s="49"/>
    </row>
    <row r="344" spans="1:19" ht="31.2" x14ac:dyDescent="0.3">
      <c r="A344" s="49" t="s">
        <v>160</v>
      </c>
      <c r="B344" s="44" t="s">
        <v>947</v>
      </c>
      <c r="C344" s="53" t="s">
        <v>954</v>
      </c>
      <c r="D344" s="53" t="s">
        <v>983</v>
      </c>
      <c r="E344" s="44" t="s">
        <v>391</v>
      </c>
      <c r="F344" s="53" t="s">
        <v>963</v>
      </c>
      <c r="G344" s="53" t="s">
        <v>27</v>
      </c>
      <c r="H344" s="53" t="s">
        <v>973</v>
      </c>
      <c r="I344" s="53" t="s">
        <v>968</v>
      </c>
      <c r="J344" s="53">
        <v>1798</v>
      </c>
      <c r="K344" s="53" t="s">
        <v>1010</v>
      </c>
      <c r="L344" s="53" t="s">
        <v>15</v>
      </c>
      <c r="M344" s="44" t="s">
        <v>21</v>
      </c>
      <c r="N344" s="53" t="s">
        <v>392</v>
      </c>
      <c r="O344" s="53"/>
      <c r="P344" s="44"/>
      <c r="Q344" s="53"/>
      <c r="R344" s="53"/>
      <c r="S344" s="49" t="s">
        <v>730</v>
      </c>
    </row>
    <row r="345" spans="1:19" x14ac:dyDescent="0.3">
      <c r="A345" s="49" t="s">
        <v>464</v>
      </c>
      <c r="B345" s="44" t="s">
        <v>465</v>
      </c>
      <c r="C345" s="53" t="s">
        <v>935</v>
      </c>
      <c r="D345" s="53" t="s">
        <v>985</v>
      </c>
      <c r="E345" s="44" t="s">
        <v>44</v>
      </c>
      <c r="F345" s="53" t="s">
        <v>960</v>
      </c>
      <c r="G345" s="53" t="s">
        <v>45</v>
      </c>
      <c r="H345" s="53" t="s">
        <v>972</v>
      </c>
      <c r="I345" s="53" t="s">
        <v>967</v>
      </c>
      <c r="J345" s="53" t="s">
        <v>46</v>
      </c>
      <c r="K345" s="53" t="s">
        <v>1011</v>
      </c>
      <c r="L345" s="53" t="s">
        <v>26</v>
      </c>
      <c r="M345" s="44"/>
      <c r="N345" s="53"/>
      <c r="O345" s="53">
        <v>1815</v>
      </c>
      <c r="P345" s="44" t="s">
        <v>44</v>
      </c>
      <c r="Q345" s="53" t="s">
        <v>960</v>
      </c>
      <c r="R345" s="53" t="s">
        <v>45</v>
      </c>
      <c r="S345" s="49"/>
    </row>
    <row r="346" spans="1:19" x14ac:dyDescent="0.3">
      <c r="A346" s="49" t="s">
        <v>412</v>
      </c>
      <c r="B346" s="44" t="s">
        <v>684</v>
      </c>
      <c r="C346" s="53" t="s">
        <v>936</v>
      </c>
      <c r="D346" s="53" t="s">
        <v>980</v>
      </c>
      <c r="E346" s="44" t="s">
        <v>685</v>
      </c>
      <c r="F346" s="53" t="s">
        <v>959</v>
      </c>
      <c r="G346" s="53" t="s">
        <v>45</v>
      </c>
      <c r="H346" s="53" t="s">
        <v>972</v>
      </c>
      <c r="I346" s="53" t="s">
        <v>967</v>
      </c>
      <c r="J346" s="53" t="s">
        <v>50</v>
      </c>
      <c r="K346" s="53" t="s">
        <v>1012</v>
      </c>
      <c r="L346" s="53" t="s">
        <v>15</v>
      </c>
      <c r="M346" s="44" t="s">
        <v>21</v>
      </c>
      <c r="N346" s="53" t="s">
        <v>272</v>
      </c>
      <c r="O346" s="53"/>
      <c r="P346" s="44"/>
      <c r="Q346" s="53"/>
      <c r="R346" s="53"/>
      <c r="S346" s="49"/>
    </row>
    <row r="347" spans="1:19" x14ac:dyDescent="0.3">
      <c r="A347" s="49" t="s">
        <v>210</v>
      </c>
      <c r="B347" s="44" t="s">
        <v>211</v>
      </c>
      <c r="C347" s="53" t="s">
        <v>937</v>
      </c>
      <c r="D347" s="53" t="s">
        <v>985</v>
      </c>
      <c r="E347" s="44" t="s">
        <v>212</v>
      </c>
      <c r="F347" s="53" t="s">
        <v>959</v>
      </c>
      <c r="G347" s="53" t="s">
        <v>213</v>
      </c>
      <c r="H347" s="53" t="s">
        <v>972</v>
      </c>
      <c r="I347" s="53" t="s">
        <v>967</v>
      </c>
      <c r="J347" s="53">
        <v>1812</v>
      </c>
      <c r="K347" s="53" t="s">
        <v>1012</v>
      </c>
      <c r="L347" s="53" t="s">
        <v>26</v>
      </c>
      <c r="M347" s="44"/>
      <c r="N347" s="53"/>
      <c r="O347" s="53">
        <v>1815</v>
      </c>
      <c r="P347" s="44" t="s">
        <v>212</v>
      </c>
      <c r="Q347" s="53" t="s">
        <v>959</v>
      </c>
      <c r="R347" s="53" t="s">
        <v>213</v>
      </c>
      <c r="S347" s="49"/>
    </row>
    <row r="348" spans="1:19" x14ac:dyDescent="0.3">
      <c r="A348" s="49" t="s">
        <v>653</v>
      </c>
      <c r="B348" s="44" t="s">
        <v>654</v>
      </c>
      <c r="C348" s="53" t="s">
        <v>938</v>
      </c>
      <c r="D348" s="53" t="s">
        <v>986</v>
      </c>
      <c r="E348" s="44" t="s">
        <v>32</v>
      </c>
      <c r="F348" s="53" t="s">
        <v>32</v>
      </c>
      <c r="G348" s="53" t="s">
        <v>86</v>
      </c>
      <c r="H348" s="53" t="s">
        <v>86</v>
      </c>
      <c r="I348" s="53" t="s">
        <v>967</v>
      </c>
      <c r="J348" s="53" t="s">
        <v>130</v>
      </c>
      <c r="K348" s="53" t="s">
        <v>1010</v>
      </c>
      <c r="L348" s="53" t="s">
        <v>26</v>
      </c>
      <c r="M348" s="44"/>
      <c r="N348" s="53"/>
      <c r="O348" s="53">
        <v>1815</v>
      </c>
      <c r="P348" s="44" t="s">
        <v>32</v>
      </c>
      <c r="Q348" s="53" t="s">
        <v>534</v>
      </c>
      <c r="R348" s="53" t="s">
        <v>86</v>
      </c>
      <c r="S348" s="49"/>
    </row>
    <row r="349" spans="1:19" x14ac:dyDescent="0.3">
      <c r="A349" s="49" t="s">
        <v>652</v>
      </c>
      <c r="B349" s="44" t="s">
        <v>654</v>
      </c>
      <c r="C349" s="53" t="s">
        <v>938</v>
      </c>
      <c r="D349" s="53" t="s">
        <v>986</v>
      </c>
      <c r="E349" s="44" t="s">
        <v>32</v>
      </c>
      <c r="F349" s="53" t="s">
        <v>32</v>
      </c>
      <c r="G349" s="53" t="s">
        <v>86</v>
      </c>
      <c r="H349" s="53" t="s">
        <v>86</v>
      </c>
      <c r="I349" s="53" t="s">
        <v>967</v>
      </c>
      <c r="J349" s="53" t="s">
        <v>120</v>
      </c>
      <c r="K349" s="53" t="s">
        <v>1010</v>
      </c>
      <c r="L349" s="53" t="s">
        <v>15</v>
      </c>
      <c r="M349" s="44" t="s">
        <v>371</v>
      </c>
      <c r="N349" s="53">
        <v>1851</v>
      </c>
      <c r="O349" s="53"/>
      <c r="P349" s="44"/>
      <c r="Q349" s="53"/>
      <c r="R349" s="53"/>
      <c r="S349" s="49"/>
    </row>
    <row r="350" spans="1:19" x14ac:dyDescent="0.3">
      <c r="A350" s="49" t="s">
        <v>655</v>
      </c>
      <c r="B350" s="44" t="s">
        <v>654</v>
      </c>
      <c r="C350" s="53" t="s">
        <v>938</v>
      </c>
      <c r="D350" s="53" t="s">
        <v>986</v>
      </c>
      <c r="E350" s="44" t="s">
        <v>32</v>
      </c>
      <c r="F350" s="53" t="s">
        <v>32</v>
      </c>
      <c r="G350" s="53" t="s">
        <v>86</v>
      </c>
      <c r="H350" s="53" t="s">
        <v>86</v>
      </c>
      <c r="I350" s="53" t="s">
        <v>967</v>
      </c>
      <c r="J350" s="53" t="s">
        <v>87</v>
      </c>
      <c r="K350" s="53" t="s">
        <v>1010</v>
      </c>
      <c r="L350" s="53" t="s">
        <v>15</v>
      </c>
      <c r="M350" s="44" t="s">
        <v>656</v>
      </c>
      <c r="N350" s="53">
        <v>1896</v>
      </c>
      <c r="O350" s="53"/>
      <c r="P350" s="44"/>
      <c r="Q350" s="53"/>
      <c r="R350" s="53"/>
      <c r="S350" s="49"/>
    </row>
    <row r="351" spans="1:19" x14ac:dyDescent="0.3">
      <c r="A351" s="49" t="s">
        <v>657</v>
      </c>
      <c r="B351" s="44" t="s">
        <v>654</v>
      </c>
      <c r="C351" s="53" t="s">
        <v>938</v>
      </c>
      <c r="D351" s="53" t="s">
        <v>986</v>
      </c>
      <c r="E351" s="44" t="s">
        <v>32</v>
      </c>
      <c r="F351" s="53" t="s">
        <v>32</v>
      </c>
      <c r="G351" s="53" t="s">
        <v>86</v>
      </c>
      <c r="H351" s="53" t="s">
        <v>86</v>
      </c>
      <c r="I351" s="53" t="s">
        <v>967</v>
      </c>
      <c r="J351" s="53" t="s">
        <v>87</v>
      </c>
      <c r="K351" s="53" t="s">
        <v>1010</v>
      </c>
      <c r="L351" s="53" t="s">
        <v>15</v>
      </c>
      <c r="M351" s="44" t="s">
        <v>167</v>
      </c>
      <c r="N351" s="53">
        <v>1896</v>
      </c>
      <c r="O351" s="53"/>
      <c r="P351" s="44"/>
      <c r="Q351" s="53"/>
      <c r="R351" s="53"/>
      <c r="S351" s="49"/>
    </row>
    <row r="352" spans="1:19" x14ac:dyDescent="0.3">
      <c r="A352" s="49" t="s">
        <v>143</v>
      </c>
      <c r="B352" s="44" t="s">
        <v>658</v>
      </c>
      <c r="C352" s="53" t="s">
        <v>847</v>
      </c>
      <c r="D352" s="53" t="s">
        <v>986</v>
      </c>
      <c r="E352" s="44" t="s">
        <v>495</v>
      </c>
      <c r="F352" s="53" t="s">
        <v>959</v>
      </c>
      <c r="G352" s="53" t="s">
        <v>70</v>
      </c>
      <c r="H352" s="53" t="s">
        <v>975</v>
      </c>
      <c r="I352" s="53" t="s">
        <v>969</v>
      </c>
      <c r="J352" s="53" t="s">
        <v>71</v>
      </c>
      <c r="K352" s="53" t="s">
        <v>1010</v>
      </c>
      <c r="L352" s="53" t="s">
        <v>15</v>
      </c>
      <c r="M352" s="44" t="s">
        <v>388</v>
      </c>
      <c r="N352" s="53">
        <v>1811</v>
      </c>
      <c r="O352" s="53"/>
      <c r="P352" s="44"/>
      <c r="Q352" s="53"/>
      <c r="R352" s="53"/>
      <c r="S352" s="49"/>
    </row>
    <row r="353" spans="1:19" x14ac:dyDescent="0.3">
      <c r="A353" s="49" t="s">
        <v>659</v>
      </c>
      <c r="B353" s="44" t="s">
        <v>658</v>
      </c>
      <c r="C353" s="53" t="s">
        <v>847</v>
      </c>
      <c r="D353" s="53" t="s">
        <v>986</v>
      </c>
      <c r="E353" s="44" t="s">
        <v>401</v>
      </c>
      <c r="F353" s="53" t="s">
        <v>963</v>
      </c>
      <c r="G353" s="53" t="s">
        <v>27</v>
      </c>
      <c r="H353" s="53" t="s">
        <v>973</v>
      </c>
      <c r="I353" s="53" t="s">
        <v>968</v>
      </c>
      <c r="J353" s="53">
        <v>1798</v>
      </c>
      <c r="K353" s="53" t="s">
        <v>1010</v>
      </c>
      <c r="L353" s="53" t="s">
        <v>15</v>
      </c>
      <c r="M353" s="44" t="s">
        <v>660</v>
      </c>
      <c r="N353" s="53">
        <v>1811</v>
      </c>
      <c r="O353" s="53"/>
      <c r="P353" s="44"/>
      <c r="Q353" s="53"/>
      <c r="R353" s="53"/>
      <c r="S353" s="49"/>
    </row>
    <row r="354" spans="1:19" ht="31.2" x14ac:dyDescent="0.3">
      <c r="A354" s="49" t="s">
        <v>661</v>
      </c>
      <c r="B354" s="44" t="s">
        <v>658</v>
      </c>
      <c r="C354" s="53" t="s">
        <v>847</v>
      </c>
      <c r="D354" s="53" t="s">
        <v>986</v>
      </c>
      <c r="E354" s="44" t="s">
        <v>662</v>
      </c>
      <c r="F354" s="53" t="s">
        <v>959</v>
      </c>
      <c r="G354" s="53" t="s">
        <v>217</v>
      </c>
      <c r="H354" s="53" t="s">
        <v>974</v>
      </c>
      <c r="I354" s="53" t="s">
        <v>967</v>
      </c>
      <c r="J354" s="53">
        <v>1811</v>
      </c>
      <c r="K354" s="53" t="s">
        <v>1012</v>
      </c>
      <c r="L354" s="53" t="s">
        <v>15</v>
      </c>
      <c r="M354" s="44" t="s">
        <v>334</v>
      </c>
      <c r="N354" s="53" t="s">
        <v>13</v>
      </c>
      <c r="O354" s="53"/>
      <c r="P354" s="44"/>
      <c r="Q354" s="53"/>
      <c r="R354" s="53"/>
      <c r="S354" s="49"/>
    </row>
    <row r="355" spans="1:19" x14ac:dyDescent="0.3">
      <c r="A355" s="49" t="s">
        <v>663</v>
      </c>
      <c r="B355" s="44" t="s">
        <v>664</v>
      </c>
      <c r="C355" s="53" t="s">
        <v>939</v>
      </c>
      <c r="D355" s="53" t="s">
        <v>979</v>
      </c>
      <c r="E355" s="44" t="s">
        <v>665</v>
      </c>
      <c r="F355" s="53" t="s">
        <v>959</v>
      </c>
      <c r="G355" s="53" t="s">
        <v>213</v>
      </c>
      <c r="H355" s="53" t="s">
        <v>972</v>
      </c>
      <c r="I355" s="53" t="s">
        <v>967</v>
      </c>
      <c r="J355" s="53">
        <v>1811</v>
      </c>
      <c r="K355" s="53" t="s">
        <v>1012</v>
      </c>
      <c r="L355" s="53" t="s">
        <v>15</v>
      </c>
      <c r="M355" s="44" t="s">
        <v>660</v>
      </c>
      <c r="N355" s="53">
        <v>1876</v>
      </c>
      <c r="O355" s="53"/>
      <c r="P355" s="44"/>
      <c r="Q355" s="53"/>
      <c r="R355" s="53"/>
      <c r="S355" s="49"/>
    </row>
    <row r="356" spans="1:19" x14ac:dyDescent="0.3">
      <c r="A356" s="49" t="s">
        <v>669</v>
      </c>
      <c r="B356" s="44" t="s">
        <v>667</v>
      </c>
      <c r="C356" s="53" t="s">
        <v>940</v>
      </c>
      <c r="D356" s="53" t="s">
        <v>986</v>
      </c>
      <c r="E356" s="44" t="s">
        <v>563</v>
      </c>
      <c r="F356" s="53" t="s">
        <v>959</v>
      </c>
      <c r="G356" s="53" t="s">
        <v>11</v>
      </c>
      <c r="H356" s="53" t="s">
        <v>973</v>
      </c>
      <c r="I356" s="53" t="s">
        <v>968</v>
      </c>
      <c r="J356" s="53" t="s">
        <v>12</v>
      </c>
      <c r="K356" s="53" t="s">
        <v>1010</v>
      </c>
      <c r="L356" s="53" t="s">
        <v>15</v>
      </c>
      <c r="M356" s="44" t="s">
        <v>334</v>
      </c>
      <c r="N356" s="53">
        <v>1919</v>
      </c>
      <c r="O356" s="53"/>
      <c r="P356" s="44"/>
      <c r="Q356" s="53"/>
      <c r="R356" s="53"/>
      <c r="S356" s="49"/>
    </row>
    <row r="357" spans="1:19" x14ac:dyDescent="0.3">
      <c r="A357" s="49" t="s">
        <v>666</v>
      </c>
      <c r="B357" s="44" t="s">
        <v>667</v>
      </c>
      <c r="C357" s="53" t="s">
        <v>940</v>
      </c>
      <c r="D357" s="53" t="s">
        <v>986</v>
      </c>
      <c r="E357" s="44" t="s">
        <v>32</v>
      </c>
      <c r="F357" s="53" t="s">
        <v>32</v>
      </c>
      <c r="G357" s="53" t="s">
        <v>86</v>
      </c>
      <c r="H357" s="53" t="s">
        <v>86</v>
      </c>
      <c r="I357" s="53" t="s">
        <v>967</v>
      </c>
      <c r="J357" s="53" t="s">
        <v>120</v>
      </c>
      <c r="K357" s="53" t="s">
        <v>1010</v>
      </c>
      <c r="L357" s="53" t="s">
        <v>787</v>
      </c>
      <c r="M357" s="44" t="s">
        <v>40</v>
      </c>
      <c r="N357" s="53">
        <v>1815</v>
      </c>
      <c r="O357" s="53"/>
      <c r="P357" s="44"/>
      <c r="Q357" s="53"/>
      <c r="R357" s="53"/>
      <c r="S357" s="49" t="s">
        <v>668</v>
      </c>
    </row>
    <row r="358" spans="1:19" x14ac:dyDescent="0.3">
      <c r="A358" s="49" t="s">
        <v>670</v>
      </c>
      <c r="B358" s="44" t="s">
        <v>667</v>
      </c>
      <c r="C358" s="53" t="s">
        <v>940</v>
      </c>
      <c r="D358" s="53" t="s">
        <v>986</v>
      </c>
      <c r="E358" s="44" t="s">
        <v>671</v>
      </c>
      <c r="F358" s="53" t="s">
        <v>960</v>
      </c>
      <c r="G358" s="53" t="s">
        <v>86</v>
      </c>
      <c r="H358" s="53" t="s">
        <v>86</v>
      </c>
      <c r="I358" s="53" t="s">
        <v>967</v>
      </c>
      <c r="J358" s="53" t="s">
        <v>672</v>
      </c>
      <c r="K358" s="53" t="s">
        <v>1010</v>
      </c>
      <c r="L358" s="53" t="s">
        <v>26</v>
      </c>
      <c r="M358" s="44"/>
      <c r="N358" s="53"/>
      <c r="O358" s="53">
        <v>1815</v>
      </c>
      <c r="P358" s="44" t="s">
        <v>32</v>
      </c>
      <c r="Q358" s="53" t="s">
        <v>534</v>
      </c>
      <c r="R358" s="53" t="s">
        <v>86</v>
      </c>
      <c r="S358" s="49"/>
    </row>
    <row r="359" spans="1:19" x14ac:dyDescent="0.3">
      <c r="A359" s="49" t="s">
        <v>594</v>
      </c>
      <c r="B359" s="44" t="s">
        <v>589</v>
      </c>
      <c r="C359" s="53" t="s">
        <v>941</v>
      </c>
      <c r="D359" s="53" t="s">
        <v>983</v>
      </c>
      <c r="E359" s="44" t="s">
        <v>454</v>
      </c>
      <c r="F359" s="53" t="s">
        <v>959</v>
      </c>
      <c r="G359" s="53" t="s">
        <v>231</v>
      </c>
      <c r="H359" s="53" t="s">
        <v>975</v>
      </c>
      <c r="I359" s="53" t="s">
        <v>969</v>
      </c>
      <c r="J359" s="53" t="s">
        <v>232</v>
      </c>
      <c r="K359" s="53" t="s">
        <v>1010</v>
      </c>
      <c r="L359" s="53" t="s">
        <v>26</v>
      </c>
      <c r="M359" s="44"/>
      <c r="N359" s="53"/>
      <c r="O359" s="53">
        <v>1815</v>
      </c>
      <c r="P359" s="44" t="s">
        <v>454</v>
      </c>
      <c r="Q359" s="53" t="s">
        <v>959</v>
      </c>
      <c r="R359" s="53" t="s">
        <v>231</v>
      </c>
      <c r="S359" s="49"/>
    </row>
    <row r="360" spans="1:19" x14ac:dyDescent="0.3">
      <c r="A360" s="49" t="s">
        <v>591</v>
      </c>
      <c r="B360" s="44" t="s">
        <v>589</v>
      </c>
      <c r="C360" s="53" t="s">
        <v>941</v>
      </c>
      <c r="D360" s="53" t="s">
        <v>983</v>
      </c>
      <c r="E360" s="44" t="s">
        <v>593</v>
      </c>
      <c r="F360" s="53" t="s">
        <v>959</v>
      </c>
      <c r="G360" s="53" t="s">
        <v>231</v>
      </c>
      <c r="H360" s="53" t="s">
        <v>975</v>
      </c>
      <c r="I360" s="53" t="s">
        <v>969</v>
      </c>
      <c r="J360" s="53" t="s">
        <v>232</v>
      </c>
      <c r="K360" s="53" t="s">
        <v>1010</v>
      </c>
      <c r="L360" s="53" t="s">
        <v>26</v>
      </c>
      <c r="M360" s="44"/>
      <c r="N360" s="53"/>
      <c r="O360" s="53">
        <v>1815</v>
      </c>
      <c r="P360" s="44" t="s">
        <v>256</v>
      </c>
      <c r="Q360" s="53" t="s">
        <v>256</v>
      </c>
      <c r="R360" s="53" t="s">
        <v>231</v>
      </c>
      <c r="S360" s="49"/>
    </row>
    <row r="361" spans="1:19" x14ac:dyDescent="0.3">
      <c r="A361" s="49" t="s">
        <v>590</v>
      </c>
      <c r="B361" s="44" t="s">
        <v>589</v>
      </c>
      <c r="C361" s="53" t="s">
        <v>941</v>
      </c>
      <c r="D361" s="53" t="s">
        <v>983</v>
      </c>
      <c r="E361" s="44" t="s">
        <v>291</v>
      </c>
      <c r="F361" s="53" t="s">
        <v>960</v>
      </c>
      <c r="G361" s="53" t="s">
        <v>292</v>
      </c>
      <c r="H361" s="53" t="s">
        <v>975</v>
      </c>
      <c r="I361" s="53" t="s">
        <v>969</v>
      </c>
      <c r="J361" s="53" t="s">
        <v>293</v>
      </c>
      <c r="K361" s="53" t="s">
        <v>1010</v>
      </c>
      <c r="L361" s="53" t="s">
        <v>15</v>
      </c>
      <c r="M361" s="44" t="s">
        <v>21</v>
      </c>
      <c r="N361" s="53" t="s">
        <v>295</v>
      </c>
      <c r="O361" s="53"/>
      <c r="P361" s="44"/>
      <c r="Q361" s="53"/>
      <c r="R361" s="53"/>
      <c r="S361" s="49"/>
    </row>
    <row r="362" spans="1:19" x14ac:dyDescent="0.3">
      <c r="A362" s="49" t="s">
        <v>999</v>
      </c>
      <c r="B362" s="44" t="s">
        <v>741</v>
      </c>
      <c r="C362" s="53" t="s">
        <v>942</v>
      </c>
      <c r="D362" s="53" t="s">
        <v>983</v>
      </c>
      <c r="E362" s="44" t="s">
        <v>790</v>
      </c>
      <c r="F362" s="53" t="s">
        <v>959</v>
      </c>
      <c r="G362" s="53" t="s">
        <v>113</v>
      </c>
      <c r="H362" s="53" t="s">
        <v>975</v>
      </c>
      <c r="I362" s="53" t="s">
        <v>969</v>
      </c>
      <c r="J362" s="53" t="s">
        <v>114</v>
      </c>
      <c r="K362" s="53" t="s">
        <v>1010</v>
      </c>
      <c r="L362" s="53" t="s">
        <v>15</v>
      </c>
      <c r="M362" s="44" t="s">
        <v>21</v>
      </c>
      <c r="N362" s="53" t="s">
        <v>128</v>
      </c>
      <c r="O362" s="53"/>
      <c r="P362" s="44"/>
      <c r="Q362" s="53"/>
      <c r="R362" s="53"/>
      <c r="S362" s="49"/>
    </row>
    <row r="363" spans="1:19" x14ac:dyDescent="0.3">
      <c r="A363" s="49" t="s">
        <v>1007</v>
      </c>
      <c r="B363" s="44" t="s">
        <v>741</v>
      </c>
      <c r="C363" s="53" t="s">
        <v>942</v>
      </c>
      <c r="D363" s="53" t="s">
        <v>983</v>
      </c>
      <c r="E363" s="44" t="s">
        <v>32</v>
      </c>
      <c r="F363" s="53" t="s">
        <v>32</v>
      </c>
      <c r="G363" s="53" t="s">
        <v>86</v>
      </c>
      <c r="H363" s="53" t="s">
        <v>86</v>
      </c>
      <c r="I363" s="53" t="s">
        <v>967</v>
      </c>
      <c r="J363" s="53" t="s">
        <v>120</v>
      </c>
      <c r="K363" s="53" t="s">
        <v>1010</v>
      </c>
      <c r="L363" s="53" t="s">
        <v>15</v>
      </c>
      <c r="M363" s="44" t="s">
        <v>694</v>
      </c>
      <c r="N363" s="53">
        <v>1803</v>
      </c>
      <c r="O363" s="53"/>
      <c r="P363" s="44"/>
      <c r="Q363" s="53"/>
      <c r="R363" s="53"/>
      <c r="S363" s="49"/>
    </row>
    <row r="364" spans="1:19" x14ac:dyDescent="0.3">
      <c r="A364" s="49" t="s">
        <v>1002</v>
      </c>
      <c r="B364" s="44" t="s">
        <v>741</v>
      </c>
      <c r="C364" s="53" t="s">
        <v>942</v>
      </c>
      <c r="D364" s="53" t="s">
        <v>983</v>
      </c>
      <c r="E364" s="44" t="s">
        <v>748</v>
      </c>
      <c r="F364" s="53" t="s">
        <v>959</v>
      </c>
      <c r="G364" s="53" t="s">
        <v>231</v>
      </c>
      <c r="H364" s="53" t="s">
        <v>975</v>
      </c>
      <c r="I364" s="53" t="s">
        <v>969</v>
      </c>
      <c r="J364" s="53" t="s">
        <v>232</v>
      </c>
      <c r="K364" s="53" t="s">
        <v>1010</v>
      </c>
      <c r="L364" s="53" t="s">
        <v>26</v>
      </c>
      <c r="M364" s="44"/>
      <c r="N364" s="53"/>
      <c r="O364" s="53">
        <v>1815</v>
      </c>
      <c r="P364" s="44" t="s">
        <v>748</v>
      </c>
      <c r="Q364" s="53" t="s">
        <v>959</v>
      </c>
      <c r="R364" s="53" t="s">
        <v>231</v>
      </c>
      <c r="S364" s="49"/>
    </row>
    <row r="365" spans="1:19" x14ac:dyDescent="0.3">
      <c r="A365" s="49" t="s">
        <v>1008</v>
      </c>
      <c r="B365" s="44" t="s">
        <v>741</v>
      </c>
      <c r="C365" s="53" t="s">
        <v>942</v>
      </c>
      <c r="D365" s="53" t="s">
        <v>983</v>
      </c>
      <c r="E365" s="44" t="s">
        <v>306</v>
      </c>
      <c r="F365" s="53" t="s">
        <v>960</v>
      </c>
      <c r="G365" s="53" t="s">
        <v>231</v>
      </c>
      <c r="H365" s="53" t="s">
        <v>975</v>
      </c>
      <c r="I365" s="53" t="s">
        <v>969</v>
      </c>
      <c r="J365" s="53" t="s">
        <v>232</v>
      </c>
      <c r="K365" s="53" t="s">
        <v>1010</v>
      </c>
      <c r="L365" s="53" t="s">
        <v>26</v>
      </c>
      <c r="M365" s="44"/>
      <c r="N365" s="53"/>
      <c r="O365" s="53">
        <v>1815</v>
      </c>
      <c r="P365" s="44" t="s">
        <v>306</v>
      </c>
      <c r="Q365" s="53" t="s">
        <v>960</v>
      </c>
      <c r="R365" s="53" t="s">
        <v>231</v>
      </c>
      <c r="S365" s="49"/>
    </row>
    <row r="366" spans="1:19" x14ac:dyDescent="0.3">
      <c r="A366" s="49" t="s">
        <v>1000</v>
      </c>
      <c r="B366" s="44" t="s">
        <v>741</v>
      </c>
      <c r="C366" s="53" t="s">
        <v>942</v>
      </c>
      <c r="D366" s="53" t="s">
        <v>983</v>
      </c>
      <c r="E366" s="44" t="s">
        <v>304</v>
      </c>
      <c r="F366" s="53" t="s">
        <v>959</v>
      </c>
      <c r="G366" s="53" t="s">
        <v>231</v>
      </c>
      <c r="H366" s="53" t="s">
        <v>975</v>
      </c>
      <c r="I366" s="53" t="s">
        <v>969</v>
      </c>
      <c r="J366" s="53" t="s">
        <v>232</v>
      </c>
      <c r="K366" s="53" t="s">
        <v>1010</v>
      </c>
      <c r="L366" s="53" t="s">
        <v>744</v>
      </c>
      <c r="M366" s="44"/>
      <c r="N366" s="53"/>
      <c r="O366" s="53">
        <v>1815</v>
      </c>
      <c r="P366" s="44" t="s">
        <v>745</v>
      </c>
      <c r="Q366" s="53" t="s">
        <v>959</v>
      </c>
      <c r="R366" s="53" t="s">
        <v>231</v>
      </c>
      <c r="S366" s="49" t="s">
        <v>746</v>
      </c>
    </row>
    <row r="367" spans="1:19" ht="31.2" x14ac:dyDescent="0.3">
      <c r="A367" s="49" t="s">
        <v>1006</v>
      </c>
      <c r="B367" s="44" t="s">
        <v>741</v>
      </c>
      <c r="C367" s="53" t="s">
        <v>942</v>
      </c>
      <c r="D367" s="53" t="s">
        <v>983</v>
      </c>
      <c r="E367" s="44" t="s">
        <v>44</v>
      </c>
      <c r="F367" s="53" t="s">
        <v>960</v>
      </c>
      <c r="G367" s="53" t="s">
        <v>45</v>
      </c>
      <c r="H367" s="53" t="s">
        <v>972</v>
      </c>
      <c r="I367" s="53" t="s">
        <v>967</v>
      </c>
      <c r="J367" s="53" t="s">
        <v>46</v>
      </c>
      <c r="K367" s="53" t="s">
        <v>1011</v>
      </c>
      <c r="L367" s="53" t="s">
        <v>26</v>
      </c>
      <c r="M367" s="44"/>
      <c r="N367" s="53"/>
      <c r="O367" s="53">
        <v>1815</v>
      </c>
      <c r="P367" s="44" t="s">
        <v>44</v>
      </c>
      <c r="Q367" s="53" t="s">
        <v>960</v>
      </c>
      <c r="R367" s="53" t="s">
        <v>45</v>
      </c>
      <c r="S367" s="49"/>
    </row>
    <row r="368" spans="1:19" x14ac:dyDescent="0.3">
      <c r="A368" s="49" t="s">
        <v>1005</v>
      </c>
      <c r="B368" s="44" t="s">
        <v>741</v>
      </c>
      <c r="C368" s="53" t="s">
        <v>942</v>
      </c>
      <c r="D368" s="53" t="s">
        <v>983</v>
      </c>
      <c r="E368" s="44" t="s">
        <v>44</v>
      </c>
      <c r="F368" s="53" t="s">
        <v>960</v>
      </c>
      <c r="G368" s="53" t="s">
        <v>45</v>
      </c>
      <c r="H368" s="53" t="s">
        <v>972</v>
      </c>
      <c r="I368" s="53" t="s">
        <v>967</v>
      </c>
      <c r="J368" s="53" t="s">
        <v>46</v>
      </c>
      <c r="K368" s="53" t="s">
        <v>1011</v>
      </c>
      <c r="L368" s="53" t="s">
        <v>26</v>
      </c>
      <c r="M368" s="44"/>
      <c r="N368" s="53"/>
      <c r="O368" s="53">
        <v>1815</v>
      </c>
      <c r="P368" s="44" t="s">
        <v>44</v>
      </c>
      <c r="Q368" s="53" t="s">
        <v>960</v>
      </c>
      <c r="R368" s="53" t="s">
        <v>45</v>
      </c>
      <c r="S368" s="49"/>
    </row>
    <row r="369" spans="1:19" x14ac:dyDescent="0.3">
      <c r="A369" s="49" t="s">
        <v>1003</v>
      </c>
      <c r="B369" s="44" t="s">
        <v>741</v>
      </c>
      <c r="C369" s="53" t="s">
        <v>942</v>
      </c>
      <c r="D369" s="53" t="s">
        <v>983</v>
      </c>
      <c r="E369" s="44" t="s">
        <v>44</v>
      </c>
      <c r="F369" s="53" t="s">
        <v>960</v>
      </c>
      <c r="G369" s="53" t="s">
        <v>45</v>
      </c>
      <c r="H369" s="53" t="s">
        <v>972</v>
      </c>
      <c r="I369" s="53" t="s">
        <v>967</v>
      </c>
      <c r="J369" s="53" t="s">
        <v>46</v>
      </c>
      <c r="K369" s="53" t="s">
        <v>1011</v>
      </c>
      <c r="L369" s="53" t="s">
        <v>26</v>
      </c>
      <c r="M369" s="44" t="s">
        <v>694</v>
      </c>
      <c r="N369" s="53">
        <v>1801</v>
      </c>
      <c r="O369" s="53">
        <v>1815</v>
      </c>
      <c r="P369" s="44" t="s">
        <v>44</v>
      </c>
      <c r="Q369" s="53" t="s">
        <v>960</v>
      </c>
      <c r="R369" s="53" t="s">
        <v>45</v>
      </c>
      <c r="S369" s="49" t="s">
        <v>751</v>
      </c>
    </row>
    <row r="370" spans="1:19" x14ac:dyDescent="0.3">
      <c r="A370" s="49" t="s">
        <v>1004</v>
      </c>
      <c r="B370" s="44" t="s">
        <v>741</v>
      </c>
      <c r="C370" s="53" t="s">
        <v>942</v>
      </c>
      <c r="D370" s="53" t="s">
        <v>983</v>
      </c>
      <c r="E370" s="44" t="s">
        <v>44</v>
      </c>
      <c r="F370" s="53" t="s">
        <v>960</v>
      </c>
      <c r="G370" s="53" t="s">
        <v>45</v>
      </c>
      <c r="H370" s="53" t="s">
        <v>972</v>
      </c>
      <c r="I370" s="53" t="s">
        <v>967</v>
      </c>
      <c r="J370" s="53" t="s">
        <v>46</v>
      </c>
      <c r="K370" s="53" t="s">
        <v>1011</v>
      </c>
      <c r="L370" s="53" t="s">
        <v>26</v>
      </c>
      <c r="M370" s="44"/>
      <c r="N370" s="53"/>
      <c r="O370" s="53">
        <v>1815</v>
      </c>
      <c r="P370" s="44" t="s">
        <v>44</v>
      </c>
      <c r="Q370" s="53" t="s">
        <v>960</v>
      </c>
      <c r="R370" s="53" t="s">
        <v>45</v>
      </c>
      <c r="S370" s="49"/>
    </row>
    <row r="371" spans="1:19" x14ac:dyDescent="0.3">
      <c r="A371" s="49" t="s">
        <v>1001</v>
      </c>
      <c r="B371" s="44" t="s">
        <v>741</v>
      </c>
      <c r="C371" s="53" t="s">
        <v>942</v>
      </c>
      <c r="D371" s="53" t="s">
        <v>983</v>
      </c>
      <c r="E371" s="44" t="s">
        <v>146</v>
      </c>
      <c r="F371" s="53" t="s">
        <v>959</v>
      </c>
      <c r="G371" s="53" t="s">
        <v>292</v>
      </c>
      <c r="H371" s="53" t="s">
        <v>975</v>
      </c>
      <c r="I371" s="53" t="s">
        <v>969</v>
      </c>
      <c r="J371" s="53" t="s">
        <v>293</v>
      </c>
      <c r="K371" s="53" t="s">
        <v>1010</v>
      </c>
      <c r="L371" s="53" t="s">
        <v>26</v>
      </c>
      <c r="M371" s="44"/>
      <c r="N371" s="53"/>
      <c r="O371" s="53">
        <v>1815</v>
      </c>
      <c r="P371" s="44" t="s">
        <v>146</v>
      </c>
      <c r="Q371" s="53" t="s">
        <v>959</v>
      </c>
      <c r="R371" s="53" t="s">
        <v>292</v>
      </c>
      <c r="S371" s="49"/>
    </row>
    <row r="372" spans="1:19" ht="31.2" x14ac:dyDescent="0.3">
      <c r="A372" s="49" t="s">
        <v>690</v>
      </c>
      <c r="B372" s="44" t="s">
        <v>691</v>
      </c>
      <c r="C372" s="53" t="s">
        <v>976</v>
      </c>
      <c r="D372" s="53" t="s">
        <v>982</v>
      </c>
      <c r="E372" s="44" t="s">
        <v>266</v>
      </c>
      <c r="F372" s="53" t="s">
        <v>959</v>
      </c>
      <c r="G372" s="53" t="s">
        <v>73</v>
      </c>
      <c r="H372" s="53" t="s">
        <v>974</v>
      </c>
      <c r="I372" s="53" t="s">
        <v>967</v>
      </c>
      <c r="J372" s="53">
        <v>1811</v>
      </c>
      <c r="K372" s="53" t="s">
        <v>1012</v>
      </c>
      <c r="L372" s="53" t="s">
        <v>788</v>
      </c>
      <c r="M372" s="44"/>
      <c r="N372" s="53"/>
      <c r="O372" s="53">
        <v>1815</v>
      </c>
      <c r="P372" s="44" t="s">
        <v>218</v>
      </c>
      <c r="Q372" s="53" t="s">
        <v>961</v>
      </c>
      <c r="R372" s="53" t="s">
        <v>785</v>
      </c>
      <c r="S372" s="49"/>
    </row>
    <row r="373" spans="1:19" x14ac:dyDescent="0.3">
      <c r="A373" s="49" t="s">
        <v>692</v>
      </c>
      <c r="B373" s="44" t="s">
        <v>693</v>
      </c>
      <c r="C373" s="53" t="s">
        <v>943</v>
      </c>
      <c r="D373" s="53" t="s">
        <v>986</v>
      </c>
      <c r="E373" s="44" t="s">
        <v>401</v>
      </c>
      <c r="F373" s="53" t="s">
        <v>963</v>
      </c>
      <c r="G373" s="53" t="s">
        <v>27</v>
      </c>
      <c r="H373" s="53" t="s">
        <v>973</v>
      </c>
      <c r="I373" s="53" t="s">
        <v>968</v>
      </c>
      <c r="J373" s="53">
        <v>1798</v>
      </c>
      <c r="K373" s="53" t="s">
        <v>1010</v>
      </c>
      <c r="L373" s="53" t="s">
        <v>15</v>
      </c>
      <c r="M373" s="44" t="s">
        <v>694</v>
      </c>
      <c r="N373" s="53">
        <v>1876</v>
      </c>
      <c r="O373" s="53"/>
      <c r="P373" s="44"/>
      <c r="Q373" s="53"/>
      <c r="R373" s="53"/>
      <c r="S373" s="49"/>
    </row>
    <row r="374" spans="1:19" x14ac:dyDescent="0.3">
      <c r="A374" s="49" t="s">
        <v>695</v>
      </c>
      <c r="B374" s="44" t="s">
        <v>693</v>
      </c>
      <c r="C374" s="53" t="s">
        <v>943</v>
      </c>
      <c r="D374" s="53" t="s">
        <v>986</v>
      </c>
      <c r="E374" s="44" t="s">
        <v>437</v>
      </c>
      <c r="F374" s="53" t="s">
        <v>959</v>
      </c>
      <c r="G374" s="53" t="s">
        <v>27</v>
      </c>
      <c r="H374" s="53" t="s">
        <v>973</v>
      </c>
      <c r="I374" s="53" t="s">
        <v>968</v>
      </c>
      <c r="J374" s="53">
        <v>1802</v>
      </c>
      <c r="K374" s="53" t="s">
        <v>1011</v>
      </c>
      <c r="L374" s="53" t="s">
        <v>15</v>
      </c>
      <c r="M374" s="44" t="s">
        <v>660</v>
      </c>
      <c r="N374" s="53">
        <v>1811</v>
      </c>
      <c r="O374" s="53"/>
      <c r="P374" s="44"/>
      <c r="Q374" s="53"/>
      <c r="R374" s="53"/>
      <c r="S374" s="49"/>
    </row>
    <row r="375" spans="1:19" x14ac:dyDescent="0.3">
      <c r="A375" s="49" t="s">
        <v>415</v>
      </c>
      <c r="B375" s="44" t="s">
        <v>761</v>
      </c>
      <c r="C375" s="53" t="s">
        <v>961</v>
      </c>
      <c r="D375" s="53" t="s">
        <v>961</v>
      </c>
      <c r="E375" s="44" t="s">
        <v>763</v>
      </c>
      <c r="F375" s="53" t="s">
        <v>959</v>
      </c>
      <c r="G375" s="53" t="s">
        <v>764</v>
      </c>
      <c r="H375" s="53" t="s">
        <v>973</v>
      </c>
      <c r="I375" s="53" t="s">
        <v>968</v>
      </c>
      <c r="J375" s="53">
        <v>1811</v>
      </c>
      <c r="K375" s="53" t="s">
        <v>1012</v>
      </c>
      <c r="L375" s="53" t="s">
        <v>26</v>
      </c>
      <c r="M375" s="44"/>
      <c r="N375" s="53"/>
      <c r="O375" s="53">
        <v>1815</v>
      </c>
      <c r="P375" s="44" t="s">
        <v>763</v>
      </c>
      <c r="Q375" s="53" t="s">
        <v>959</v>
      </c>
      <c r="R375" s="53" t="s">
        <v>764</v>
      </c>
      <c r="S375" s="49"/>
    </row>
    <row r="376" spans="1:19" x14ac:dyDescent="0.3">
      <c r="A376" s="49" t="s">
        <v>762</v>
      </c>
      <c r="B376" s="44" t="s">
        <v>761</v>
      </c>
      <c r="C376" s="53" t="s">
        <v>961</v>
      </c>
      <c r="D376" s="53" t="s">
        <v>961</v>
      </c>
      <c r="E376" s="44" t="s">
        <v>437</v>
      </c>
      <c r="F376" s="53" t="s">
        <v>959</v>
      </c>
      <c r="G376" s="53" t="s">
        <v>27</v>
      </c>
      <c r="H376" s="53" t="s">
        <v>973</v>
      </c>
      <c r="I376" s="53" t="s">
        <v>968</v>
      </c>
      <c r="J376" s="53">
        <v>1802</v>
      </c>
      <c r="K376" s="53" t="s">
        <v>1011</v>
      </c>
      <c r="L376" s="53" t="s">
        <v>15</v>
      </c>
      <c r="M376" s="44" t="s">
        <v>167</v>
      </c>
      <c r="N376" s="53"/>
      <c r="O376" s="53"/>
      <c r="P376" s="44"/>
      <c r="Q376" s="53"/>
      <c r="R376" s="53"/>
      <c r="S376" s="49"/>
    </row>
    <row r="377" spans="1:19" x14ac:dyDescent="0.3">
      <c r="A377" s="49" t="s">
        <v>760</v>
      </c>
      <c r="B377" s="44" t="s">
        <v>761</v>
      </c>
      <c r="C377" s="53" t="s">
        <v>961</v>
      </c>
      <c r="D377" s="53" t="s">
        <v>961</v>
      </c>
      <c r="E377" s="44"/>
      <c r="F377" s="53" t="s">
        <v>961</v>
      </c>
      <c r="G377" s="53" t="s">
        <v>33</v>
      </c>
      <c r="H377" s="53" t="s">
        <v>974</v>
      </c>
      <c r="I377" s="53" t="s">
        <v>967</v>
      </c>
      <c r="J377" s="53">
        <v>1801</v>
      </c>
      <c r="K377" s="53" t="s">
        <v>1011</v>
      </c>
      <c r="L377" s="53" t="s">
        <v>787</v>
      </c>
      <c r="M377" s="44" t="s">
        <v>21</v>
      </c>
      <c r="N377" s="53" t="s">
        <v>616</v>
      </c>
      <c r="O377" s="53"/>
      <c r="P377" s="44"/>
      <c r="Q377" s="53"/>
      <c r="R377" s="53"/>
      <c r="S377" s="49"/>
    </row>
    <row r="378" spans="1:19" x14ac:dyDescent="0.3">
      <c r="A378" s="49" t="s">
        <v>699</v>
      </c>
      <c r="B378" s="44" t="s">
        <v>700</v>
      </c>
      <c r="C378" s="53" t="s">
        <v>945</v>
      </c>
      <c r="D378" s="53" t="s">
        <v>983</v>
      </c>
      <c r="E378" s="44" t="s">
        <v>437</v>
      </c>
      <c r="F378" s="53" t="s">
        <v>959</v>
      </c>
      <c r="G378" s="53" t="s">
        <v>27</v>
      </c>
      <c r="H378" s="53" t="s">
        <v>973</v>
      </c>
      <c r="I378" s="53" t="s">
        <v>968</v>
      </c>
      <c r="J378" s="53">
        <v>1802</v>
      </c>
      <c r="K378" s="53" t="s">
        <v>1011</v>
      </c>
      <c r="L378" s="53" t="s">
        <v>15</v>
      </c>
      <c r="M378" s="44" t="s">
        <v>537</v>
      </c>
      <c r="N378" s="53">
        <v>1811</v>
      </c>
      <c r="O378" s="53"/>
      <c r="P378" s="44"/>
      <c r="Q378" s="53"/>
      <c r="R378" s="53"/>
      <c r="S378" s="49"/>
    </row>
    <row r="379" spans="1:19" x14ac:dyDescent="0.3">
      <c r="A379" s="49" t="s">
        <v>701</v>
      </c>
      <c r="B379" s="44" t="s">
        <v>700</v>
      </c>
      <c r="C379" s="53" t="s">
        <v>945</v>
      </c>
      <c r="D379" s="53" t="s">
        <v>983</v>
      </c>
      <c r="E379" s="44" t="s">
        <v>437</v>
      </c>
      <c r="F379" s="53" t="s">
        <v>959</v>
      </c>
      <c r="G379" s="53" t="s">
        <v>27</v>
      </c>
      <c r="H379" s="53" t="s">
        <v>973</v>
      </c>
      <c r="I379" s="53" t="s">
        <v>968</v>
      </c>
      <c r="J379" s="53">
        <v>1802</v>
      </c>
      <c r="K379" s="53" t="s">
        <v>1011</v>
      </c>
      <c r="L379" s="53" t="s">
        <v>15</v>
      </c>
      <c r="M379" s="44" t="s">
        <v>222</v>
      </c>
      <c r="N379" s="53">
        <v>1811</v>
      </c>
      <c r="O379" s="53"/>
      <c r="P379" s="44"/>
      <c r="Q379" s="53"/>
      <c r="R379" s="53"/>
      <c r="S379" s="49"/>
    </row>
    <row r="380" spans="1:19" x14ac:dyDescent="0.3">
      <c r="A380" s="49" t="s">
        <v>160</v>
      </c>
      <c r="B380" s="44" t="s">
        <v>702</v>
      </c>
      <c r="C380" s="53" t="s">
        <v>946</v>
      </c>
      <c r="D380" s="53" t="s">
        <v>979</v>
      </c>
      <c r="E380" s="44" t="s">
        <v>703</v>
      </c>
      <c r="F380" s="53" t="s">
        <v>959</v>
      </c>
      <c r="G380" s="53" t="s">
        <v>213</v>
      </c>
      <c r="H380" s="53" t="s">
        <v>972</v>
      </c>
      <c r="I380" s="53" t="s">
        <v>967</v>
      </c>
      <c r="J380" s="53">
        <v>1811</v>
      </c>
      <c r="K380" s="53" t="s">
        <v>1012</v>
      </c>
      <c r="L380" s="53" t="s">
        <v>15</v>
      </c>
      <c r="M380" s="44" t="s">
        <v>21</v>
      </c>
      <c r="N380" s="53">
        <v>1813</v>
      </c>
      <c r="O380" s="53"/>
      <c r="P380" s="44"/>
      <c r="Q380" s="53"/>
      <c r="R380" s="53"/>
      <c r="S380" s="49"/>
    </row>
    <row r="381" spans="1:19" x14ac:dyDescent="0.3">
      <c r="A381" s="49" t="s">
        <v>732</v>
      </c>
      <c r="B381" s="44" t="s">
        <v>733</v>
      </c>
      <c r="C381" s="53" t="s">
        <v>948</v>
      </c>
      <c r="D381" s="53" t="s">
        <v>984</v>
      </c>
      <c r="E381" s="44" t="s">
        <v>437</v>
      </c>
      <c r="F381" s="53" t="s">
        <v>959</v>
      </c>
      <c r="G381" s="53" t="s">
        <v>27</v>
      </c>
      <c r="H381" s="53" t="s">
        <v>973</v>
      </c>
      <c r="I381" s="53" t="s">
        <v>968</v>
      </c>
      <c r="J381" s="53">
        <v>1802</v>
      </c>
      <c r="K381" s="53" t="s">
        <v>1011</v>
      </c>
      <c r="L381" s="53" t="s">
        <v>15</v>
      </c>
      <c r="M381" s="44" t="s">
        <v>167</v>
      </c>
      <c r="N381" s="53">
        <v>1832</v>
      </c>
      <c r="O381" s="53"/>
      <c r="P381" s="44"/>
      <c r="Q381" s="53"/>
      <c r="R381" s="53"/>
      <c r="S381" s="49"/>
    </row>
    <row r="382" spans="1:19" x14ac:dyDescent="0.3">
      <c r="A382" s="49" t="s">
        <v>734</v>
      </c>
      <c r="B382" s="44" t="s">
        <v>949</v>
      </c>
      <c r="C382" s="53" t="s">
        <v>950</v>
      </c>
      <c r="D382" s="53" t="s">
        <v>984</v>
      </c>
      <c r="E382" s="44" t="s">
        <v>354</v>
      </c>
      <c r="F382" s="53" t="s">
        <v>959</v>
      </c>
      <c r="G382" s="53" t="s">
        <v>400</v>
      </c>
      <c r="H382" s="53" t="s">
        <v>974</v>
      </c>
      <c r="I382" s="53" t="s">
        <v>967</v>
      </c>
      <c r="J382" s="53">
        <v>1811</v>
      </c>
      <c r="K382" s="53" t="s">
        <v>1012</v>
      </c>
      <c r="L382" s="53" t="s">
        <v>788</v>
      </c>
      <c r="M382" s="44"/>
      <c r="N382" s="53"/>
      <c r="O382" s="53">
        <v>1815</v>
      </c>
      <c r="P382" s="44" t="s">
        <v>218</v>
      </c>
      <c r="Q382" s="53" t="s">
        <v>961</v>
      </c>
      <c r="R382" s="53" t="s">
        <v>785</v>
      </c>
      <c r="S382" s="49"/>
    </row>
    <row r="383" spans="1:19" x14ac:dyDescent="0.3">
      <c r="A383" s="49" t="s">
        <v>735</v>
      </c>
      <c r="B383" s="44" t="s">
        <v>736</v>
      </c>
      <c r="C383" s="53" t="s">
        <v>951</v>
      </c>
      <c r="D383" s="53" t="s">
        <v>983</v>
      </c>
      <c r="E383" s="44" t="s">
        <v>437</v>
      </c>
      <c r="F383" s="53" t="s">
        <v>959</v>
      </c>
      <c r="G383" s="53" t="s">
        <v>27</v>
      </c>
      <c r="H383" s="53" t="s">
        <v>973</v>
      </c>
      <c r="I383" s="53" t="s">
        <v>968</v>
      </c>
      <c r="J383" s="53">
        <v>1802</v>
      </c>
      <c r="K383" s="53" t="s">
        <v>1011</v>
      </c>
      <c r="L383" s="53" t="s">
        <v>15</v>
      </c>
      <c r="M383" s="44" t="s">
        <v>737</v>
      </c>
      <c r="N383" s="53">
        <v>1876</v>
      </c>
      <c r="O383" s="53"/>
      <c r="P383" s="44"/>
      <c r="Q383" s="53"/>
      <c r="R383" s="53"/>
      <c r="S383" s="49"/>
    </row>
    <row r="384" spans="1:19" x14ac:dyDescent="0.3">
      <c r="A384" s="49" t="s">
        <v>738</v>
      </c>
      <c r="B384" s="44" t="s">
        <v>736</v>
      </c>
      <c r="C384" s="53" t="s">
        <v>951</v>
      </c>
      <c r="D384" s="53" t="s">
        <v>983</v>
      </c>
      <c r="E384" s="44" t="s">
        <v>437</v>
      </c>
      <c r="F384" s="53" t="s">
        <v>959</v>
      </c>
      <c r="G384" s="53" t="s">
        <v>27</v>
      </c>
      <c r="H384" s="53" t="s">
        <v>973</v>
      </c>
      <c r="I384" s="53" t="s">
        <v>968</v>
      </c>
      <c r="J384" s="53">
        <v>1802</v>
      </c>
      <c r="K384" s="53" t="s">
        <v>1011</v>
      </c>
      <c r="L384" s="53" t="s">
        <v>15</v>
      </c>
      <c r="M384" s="44" t="s">
        <v>289</v>
      </c>
      <c r="N384" s="53">
        <v>1872</v>
      </c>
      <c r="O384" s="53"/>
      <c r="P384" s="44"/>
      <c r="Q384" s="53"/>
      <c r="R384" s="53"/>
      <c r="S384" s="49"/>
    </row>
    <row r="385" spans="1:19" x14ac:dyDescent="0.3">
      <c r="A385" s="49" t="s">
        <v>193</v>
      </c>
      <c r="B385" s="44" t="s">
        <v>736</v>
      </c>
      <c r="C385" s="53" t="s">
        <v>951</v>
      </c>
      <c r="D385" s="53" t="s">
        <v>983</v>
      </c>
      <c r="E385" s="44" t="s">
        <v>739</v>
      </c>
      <c r="F385" s="53" t="s">
        <v>959</v>
      </c>
      <c r="G385" s="53" t="s">
        <v>740</v>
      </c>
      <c r="H385" s="53" t="s">
        <v>972</v>
      </c>
      <c r="I385" s="53" t="s">
        <v>967</v>
      </c>
      <c r="J385" s="53" t="s">
        <v>50</v>
      </c>
      <c r="K385" s="53" t="s">
        <v>1012</v>
      </c>
      <c r="L385" s="53" t="s">
        <v>15</v>
      </c>
      <c r="M385" s="44" t="s">
        <v>21</v>
      </c>
      <c r="N385" s="53" t="s">
        <v>272</v>
      </c>
      <c r="O385" s="53"/>
      <c r="P385" s="44"/>
      <c r="Q385" s="53"/>
      <c r="R385" s="53"/>
      <c r="S385" s="49"/>
    </row>
    <row r="386" spans="1:19" x14ac:dyDescent="0.3">
      <c r="A386" s="49" t="s">
        <v>689</v>
      </c>
      <c r="B386" s="44" t="s">
        <v>773</v>
      </c>
      <c r="C386" s="53" t="s">
        <v>961</v>
      </c>
      <c r="D386" s="53" t="s">
        <v>961</v>
      </c>
      <c r="E386" s="44" t="s">
        <v>344</v>
      </c>
      <c r="F386" s="53" t="s">
        <v>959</v>
      </c>
      <c r="G386" s="53" t="s">
        <v>54</v>
      </c>
      <c r="H386" s="53" t="s">
        <v>973</v>
      </c>
      <c r="I386" s="53" t="s">
        <v>968</v>
      </c>
      <c r="J386" s="53">
        <v>1811</v>
      </c>
      <c r="K386" s="53" t="s">
        <v>1012</v>
      </c>
      <c r="L386" s="53" t="s">
        <v>788</v>
      </c>
      <c r="M386" s="44"/>
      <c r="N386" s="53"/>
      <c r="O386" s="53">
        <v>1815</v>
      </c>
      <c r="P386" s="44" t="s">
        <v>218</v>
      </c>
      <c r="Q386" s="53" t="s">
        <v>961</v>
      </c>
      <c r="R386" s="53" t="s">
        <v>785</v>
      </c>
      <c r="S386" s="49"/>
    </row>
    <row r="387" spans="1:19" x14ac:dyDescent="0.3">
      <c r="A387" s="49" t="s">
        <v>775</v>
      </c>
      <c r="B387" s="44" t="s">
        <v>773</v>
      </c>
      <c r="C387" s="53" t="s">
        <v>961</v>
      </c>
      <c r="D387" s="53" t="s">
        <v>961</v>
      </c>
      <c r="E387" s="44" t="s">
        <v>437</v>
      </c>
      <c r="F387" s="53" t="s">
        <v>959</v>
      </c>
      <c r="G387" s="53" t="s">
        <v>27</v>
      </c>
      <c r="H387" s="53" t="s">
        <v>973</v>
      </c>
      <c r="I387" s="53" t="s">
        <v>968</v>
      </c>
      <c r="J387" s="53">
        <v>1802</v>
      </c>
      <c r="K387" s="53" t="s">
        <v>1011</v>
      </c>
      <c r="L387" s="53" t="s">
        <v>15</v>
      </c>
      <c r="M387" s="44" t="s">
        <v>167</v>
      </c>
      <c r="N387" s="53">
        <v>1815</v>
      </c>
      <c r="O387" s="53"/>
      <c r="P387" s="44"/>
      <c r="Q387" s="53"/>
      <c r="R387" s="53"/>
      <c r="S387" s="49"/>
    </row>
    <row r="388" spans="1:19" x14ac:dyDescent="0.3">
      <c r="A388" s="49" t="s">
        <v>772</v>
      </c>
      <c r="B388" s="44" t="s">
        <v>773</v>
      </c>
      <c r="C388" s="53" t="s">
        <v>961</v>
      </c>
      <c r="D388" s="53" t="s">
        <v>961</v>
      </c>
      <c r="E388" s="44" t="s">
        <v>437</v>
      </c>
      <c r="F388" s="53" t="s">
        <v>959</v>
      </c>
      <c r="G388" s="53" t="s">
        <v>27</v>
      </c>
      <c r="H388" s="53" t="s">
        <v>973</v>
      </c>
      <c r="I388" s="53" t="s">
        <v>968</v>
      </c>
      <c r="J388" s="53">
        <v>1802</v>
      </c>
      <c r="K388" s="53" t="s">
        <v>1011</v>
      </c>
      <c r="L388" s="53" t="s">
        <v>787</v>
      </c>
      <c r="M388" s="44" t="s">
        <v>21</v>
      </c>
      <c r="N388" s="53" t="s">
        <v>767</v>
      </c>
      <c r="O388" s="53"/>
      <c r="P388" s="44"/>
      <c r="Q388" s="53"/>
      <c r="R388" s="53"/>
      <c r="S388" s="49" t="s">
        <v>768</v>
      </c>
    </row>
    <row r="389" spans="1:19" x14ac:dyDescent="0.3">
      <c r="A389" s="49" t="s">
        <v>774</v>
      </c>
      <c r="B389" s="44" t="s">
        <v>773</v>
      </c>
      <c r="C389" s="53" t="s">
        <v>961</v>
      </c>
      <c r="D389" s="53" t="s">
        <v>961</v>
      </c>
      <c r="E389" s="44" t="s">
        <v>437</v>
      </c>
      <c r="F389" s="53" t="s">
        <v>959</v>
      </c>
      <c r="G389" s="53" t="s">
        <v>27</v>
      </c>
      <c r="H389" s="53" t="s">
        <v>973</v>
      </c>
      <c r="I389" s="53" t="s">
        <v>968</v>
      </c>
      <c r="J389" s="53">
        <v>1802</v>
      </c>
      <c r="K389" s="53" t="s">
        <v>1011</v>
      </c>
      <c r="L389" s="53" t="s">
        <v>15</v>
      </c>
      <c r="M389" s="44" t="s">
        <v>167</v>
      </c>
      <c r="N389" s="53">
        <v>1815</v>
      </c>
      <c r="O389" s="53"/>
      <c r="P389" s="44"/>
      <c r="Q389" s="53"/>
      <c r="R389" s="53"/>
      <c r="S389" s="49"/>
    </row>
    <row r="390" spans="1:19" x14ac:dyDescent="0.3">
      <c r="A390" s="49" t="s">
        <v>288</v>
      </c>
      <c r="B390" s="44" t="s">
        <v>282</v>
      </c>
      <c r="C390" s="53" t="s">
        <v>952</v>
      </c>
      <c r="D390" s="53" t="s">
        <v>983</v>
      </c>
      <c r="E390" s="44"/>
      <c r="F390" s="53" t="s">
        <v>961</v>
      </c>
      <c r="G390" s="53" t="s">
        <v>176</v>
      </c>
      <c r="H390" s="53" t="s">
        <v>973</v>
      </c>
      <c r="I390" s="53" t="s">
        <v>968</v>
      </c>
      <c r="J390" s="53">
        <v>1797</v>
      </c>
      <c r="K390" s="53" t="s">
        <v>1010</v>
      </c>
      <c r="L390" s="53" t="s">
        <v>15</v>
      </c>
      <c r="M390" s="44" t="s">
        <v>289</v>
      </c>
      <c r="N390" s="53">
        <v>1801</v>
      </c>
      <c r="O390" s="53"/>
      <c r="P390" s="44"/>
      <c r="Q390" s="53"/>
      <c r="R390" s="53"/>
      <c r="S390" s="49"/>
    </row>
    <row r="391" spans="1:19" x14ac:dyDescent="0.3">
      <c r="A391" s="49" t="s">
        <v>319</v>
      </c>
      <c r="B391" s="44" t="s">
        <v>282</v>
      </c>
      <c r="C391" s="53" t="s">
        <v>952</v>
      </c>
      <c r="D391" s="53" t="s">
        <v>983</v>
      </c>
      <c r="E391" s="44" t="s">
        <v>44</v>
      </c>
      <c r="F391" s="53" t="s">
        <v>960</v>
      </c>
      <c r="G391" s="53" t="s">
        <v>45</v>
      </c>
      <c r="H391" s="53" t="s">
        <v>972</v>
      </c>
      <c r="I391" s="53" t="s">
        <v>967</v>
      </c>
      <c r="J391" s="53" t="s">
        <v>46</v>
      </c>
      <c r="K391" s="53" t="s">
        <v>1011</v>
      </c>
      <c r="L391" s="53" t="s">
        <v>785</v>
      </c>
      <c r="M391" s="44"/>
      <c r="N391" s="53"/>
      <c r="O391" s="53"/>
      <c r="P391" s="44"/>
      <c r="Q391" s="53"/>
      <c r="R391" s="53" t="s">
        <v>785</v>
      </c>
      <c r="S391" s="49"/>
    </row>
    <row r="392" spans="1:19" x14ac:dyDescent="0.3">
      <c r="A392" s="49" t="s">
        <v>285</v>
      </c>
      <c r="B392" s="44" t="s">
        <v>282</v>
      </c>
      <c r="C392" s="53" t="s">
        <v>952</v>
      </c>
      <c r="D392" s="53" t="s">
        <v>983</v>
      </c>
      <c r="E392" s="44" t="s">
        <v>146</v>
      </c>
      <c r="F392" s="53" t="s">
        <v>959</v>
      </c>
      <c r="G392" s="53" t="s">
        <v>286</v>
      </c>
      <c r="H392" s="53" t="s">
        <v>975</v>
      </c>
      <c r="I392" s="53" t="s">
        <v>969</v>
      </c>
      <c r="J392" s="53" t="s">
        <v>199</v>
      </c>
      <c r="K392" s="53" t="s">
        <v>1010</v>
      </c>
      <c r="L392" s="53" t="s">
        <v>15</v>
      </c>
      <c r="M392" s="44" t="s">
        <v>287</v>
      </c>
      <c r="N392" s="53">
        <v>1801</v>
      </c>
      <c r="O392" s="53"/>
      <c r="P392" s="44"/>
      <c r="Q392" s="53"/>
      <c r="R392" s="53"/>
      <c r="S392" s="49"/>
    </row>
    <row r="393" spans="1:19" x14ac:dyDescent="0.3">
      <c r="A393" s="49" t="s">
        <v>281</v>
      </c>
      <c r="B393" s="44" t="s">
        <v>282</v>
      </c>
      <c r="C393" s="53" t="s">
        <v>952</v>
      </c>
      <c r="D393" s="53" t="s">
        <v>983</v>
      </c>
      <c r="E393" s="44"/>
      <c r="F393" s="53" t="s">
        <v>961</v>
      </c>
      <c r="G393" s="53" t="s">
        <v>63</v>
      </c>
      <c r="H393" s="53" t="s">
        <v>63</v>
      </c>
      <c r="I393" s="53" t="s">
        <v>967</v>
      </c>
      <c r="J393" s="53" t="s">
        <v>283</v>
      </c>
      <c r="K393" s="53" t="s">
        <v>1010</v>
      </c>
      <c r="L393" s="53" t="s">
        <v>15</v>
      </c>
      <c r="M393" s="44" t="s">
        <v>284</v>
      </c>
      <c r="N393" s="53">
        <v>1801</v>
      </c>
      <c r="O393" s="53"/>
      <c r="P393" s="44"/>
      <c r="Q393" s="53"/>
      <c r="R393" s="53"/>
      <c r="S393" s="49"/>
    </row>
    <row r="394" spans="1:19" x14ac:dyDescent="0.3">
      <c r="A394" s="49" t="s">
        <v>305</v>
      </c>
      <c r="B394" s="44" t="s">
        <v>282</v>
      </c>
      <c r="C394" s="53" t="s">
        <v>952</v>
      </c>
      <c r="D394" s="53" t="s">
        <v>983</v>
      </c>
      <c r="E394" s="44" t="s">
        <v>306</v>
      </c>
      <c r="F394" s="53" t="s">
        <v>960</v>
      </c>
      <c r="G394" s="53" t="s">
        <v>231</v>
      </c>
      <c r="H394" s="53" t="s">
        <v>975</v>
      </c>
      <c r="I394" s="53" t="s">
        <v>969</v>
      </c>
      <c r="J394" s="53" t="s">
        <v>232</v>
      </c>
      <c r="K394" s="53" t="s">
        <v>1010</v>
      </c>
      <c r="L394" s="53" t="s">
        <v>15</v>
      </c>
      <c r="M394" s="44" t="s">
        <v>307</v>
      </c>
      <c r="N394" s="53" t="s">
        <v>308</v>
      </c>
      <c r="O394" s="53"/>
      <c r="P394" s="44"/>
      <c r="Q394" s="53"/>
      <c r="R394" s="53"/>
      <c r="S394" s="49"/>
    </row>
    <row r="395" spans="1:19" x14ac:dyDescent="0.3">
      <c r="A395" s="49" t="s">
        <v>317</v>
      </c>
      <c r="B395" s="44" t="s">
        <v>282</v>
      </c>
      <c r="C395" s="53" t="s">
        <v>952</v>
      </c>
      <c r="D395" s="53" t="s">
        <v>983</v>
      </c>
      <c r="E395" s="44" t="s">
        <v>306</v>
      </c>
      <c r="F395" s="53" t="s">
        <v>960</v>
      </c>
      <c r="G395" s="53" t="s">
        <v>231</v>
      </c>
      <c r="H395" s="53" t="s">
        <v>975</v>
      </c>
      <c r="I395" s="53" t="s">
        <v>969</v>
      </c>
      <c r="J395" s="53" t="s">
        <v>232</v>
      </c>
      <c r="K395" s="53" t="s">
        <v>1010</v>
      </c>
      <c r="L395" s="53" t="s">
        <v>26</v>
      </c>
      <c r="M395" s="44" t="s">
        <v>1020</v>
      </c>
      <c r="N395" s="53">
        <v>1811</v>
      </c>
      <c r="O395" s="53">
        <v>1920</v>
      </c>
      <c r="P395" s="44" t="s">
        <v>306</v>
      </c>
      <c r="Q395" s="53" t="s">
        <v>960</v>
      </c>
      <c r="R395" s="53" t="s">
        <v>231</v>
      </c>
      <c r="S395" s="49" t="s">
        <v>318</v>
      </c>
    </row>
    <row r="396" spans="1:19" x14ac:dyDescent="0.3">
      <c r="A396" s="49" t="s">
        <v>303</v>
      </c>
      <c r="B396" s="44" t="s">
        <v>282</v>
      </c>
      <c r="C396" s="53" t="s">
        <v>952</v>
      </c>
      <c r="D396" s="53" t="s">
        <v>983</v>
      </c>
      <c r="E396" s="44" t="s">
        <v>304</v>
      </c>
      <c r="F396" s="53" t="s">
        <v>959</v>
      </c>
      <c r="G396" s="53" t="s">
        <v>231</v>
      </c>
      <c r="H396" s="53" t="s">
        <v>975</v>
      </c>
      <c r="I396" s="53" t="s">
        <v>969</v>
      </c>
      <c r="J396" s="53" t="s">
        <v>232</v>
      </c>
      <c r="K396" s="53" t="s">
        <v>1010</v>
      </c>
      <c r="L396" s="53" t="s">
        <v>26</v>
      </c>
      <c r="M396" s="44"/>
      <c r="N396" s="53"/>
      <c r="O396" s="53">
        <v>1815</v>
      </c>
      <c r="P396" s="44" t="s">
        <v>256</v>
      </c>
      <c r="Q396" s="53" t="s">
        <v>256</v>
      </c>
      <c r="R396" s="53" t="s">
        <v>231</v>
      </c>
      <c r="S396" s="49"/>
    </row>
    <row r="397" spans="1:19" x14ac:dyDescent="0.3">
      <c r="A397" s="49" t="s">
        <v>309</v>
      </c>
      <c r="B397" s="44" t="s">
        <v>282</v>
      </c>
      <c r="C397" s="53" t="s">
        <v>952</v>
      </c>
      <c r="D397" s="53" t="s">
        <v>983</v>
      </c>
      <c r="E397" s="44" t="s">
        <v>306</v>
      </c>
      <c r="F397" s="53" t="s">
        <v>960</v>
      </c>
      <c r="G397" s="53" t="s">
        <v>231</v>
      </c>
      <c r="H397" s="53" t="s">
        <v>975</v>
      </c>
      <c r="I397" s="53" t="s">
        <v>969</v>
      </c>
      <c r="J397" s="53" t="s">
        <v>232</v>
      </c>
      <c r="K397" s="53" t="s">
        <v>1010</v>
      </c>
      <c r="L397" s="53" t="s">
        <v>15</v>
      </c>
      <c r="M397" s="44" t="s">
        <v>307</v>
      </c>
      <c r="N397" s="53" t="s">
        <v>310</v>
      </c>
      <c r="O397" s="53"/>
      <c r="P397" s="44"/>
      <c r="Q397" s="53"/>
      <c r="R397" s="53"/>
      <c r="S397" s="49"/>
    </row>
    <row r="398" spans="1:19" x14ac:dyDescent="0.3">
      <c r="A398" s="49" t="s">
        <v>311</v>
      </c>
      <c r="B398" s="44" t="s">
        <v>282</v>
      </c>
      <c r="C398" s="53" t="s">
        <v>952</v>
      </c>
      <c r="D398" s="53" t="s">
        <v>983</v>
      </c>
      <c r="E398" s="44" t="s">
        <v>312</v>
      </c>
      <c r="F398" s="53" t="s">
        <v>959</v>
      </c>
      <c r="G398" s="53" t="s">
        <v>231</v>
      </c>
      <c r="H398" s="53" t="s">
        <v>975</v>
      </c>
      <c r="I398" s="53" t="s">
        <v>969</v>
      </c>
      <c r="J398" s="53" t="s">
        <v>232</v>
      </c>
      <c r="K398" s="53" t="s">
        <v>1010</v>
      </c>
      <c r="L398" s="53" t="s">
        <v>26</v>
      </c>
      <c r="M398" s="44"/>
      <c r="N398" s="53"/>
      <c r="O398" s="53" t="s">
        <v>313</v>
      </c>
      <c r="P398" s="44" t="s">
        <v>240</v>
      </c>
      <c r="Q398" s="53" t="s">
        <v>534</v>
      </c>
      <c r="R398" s="53" t="s">
        <v>113</v>
      </c>
      <c r="S398" s="49" t="s">
        <v>314</v>
      </c>
    </row>
    <row r="399" spans="1:19" x14ac:dyDescent="0.3">
      <c r="A399" s="49" t="s">
        <v>300</v>
      </c>
      <c r="B399" s="44" t="s">
        <v>282</v>
      </c>
      <c r="C399" s="53" t="s">
        <v>952</v>
      </c>
      <c r="D399" s="53" t="s">
        <v>983</v>
      </c>
      <c r="E399" s="44" t="s">
        <v>301</v>
      </c>
      <c r="F399" s="53" t="s">
        <v>959</v>
      </c>
      <c r="G399" s="53" t="s">
        <v>231</v>
      </c>
      <c r="H399" s="53" t="s">
        <v>975</v>
      </c>
      <c r="I399" s="53" t="s">
        <v>969</v>
      </c>
      <c r="J399" s="53" t="s">
        <v>232</v>
      </c>
      <c r="K399" s="53" t="s">
        <v>1010</v>
      </c>
      <c r="L399" s="53" t="s">
        <v>15</v>
      </c>
      <c r="M399" s="44" t="s">
        <v>21</v>
      </c>
      <c r="N399" s="53" t="s">
        <v>295</v>
      </c>
      <c r="O399" s="53">
        <v>1815</v>
      </c>
      <c r="P399" s="44"/>
      <c r="Q399" s="53"/>
      <c r="R399" s="53"/>
      <c r="S399" s="49" t="s">
        <v>302</v>
      </c>
    </row>
    <row r="400" spans="1:19" x14ac:dyDescent="0.3">
      <c r="A400" s="49" t="s">
        <v>315</v>
      </c>
      <c r="B400" s="44" t="s">
        <v>282</v>
      </c>
      <c r="C400" s="53" t="s">
        <v>952</v>
      </c>
      <c r="D400" s="53" t="s">
        <v>983</v>
      </c>
      <c r="E400" s="44" t="s">
        <v>306</v>
      </c>
      <c r="F400" s="53" t="s">
        <v>960</v>
      </c>
      <c r="G400" s="53" t="s">
        <v>231</v>
      </c>
      <c r="H400" s="53" t="s">
        <v>975</v>
      </c>
      <c r="I400" s="53" t="s">
        <v>969</v>
      </c>
      <c r="J400" s="53" t="s">
        <v>232</v>
      </c>
      <c r="K400" s="53" t="s">
        <v>1010</v>
      </c>
      <c r="L400" s="53" t="s">
        <v>26</v>
      </c>
      <c r="M400" s="44"/>
      <c r="N400" s="53"/>
      <c r="O400" s="53">
        <v>1815</v>
      </c>
      <c r="P400" s="44" t="s">
        <v>306</v>
      </c>
      <c r="Q400" s="53" t="s">
        <v>960</v>
      </c>
      <c r="R400" s="53" t="s">
        <v>231</v>
      </c>
      <c r="S400" s="49"/>
    </row>
    <row r="401" spans="1:19" ht="31.2" x14ac:dyDescent="0.3">
      <c r="A401" s="49" t="s">
        <v>316</v>
      </c>
      <c r="B401" s="44" t="s">
        <v>282</v>
      </c>
      <c r="C401" s="53" t="s">
        <v>952</v>
      </c>
      <c r="D401" s="53" t="s">
        <v>983</v>
      </c>
      <c r="E401" s="44" t="s">
        <v>233</v>
      </c>
      <c r="F401" s="53" t="s">
        <v>959</v>
      </c>
      <c r="G401" s="53" t="s">
        <v>231</v>
      </c>
      <c r="H401" s="53" t="s">
        <v>975</v>
      </c>
      <c r="I401" s="53" t="s">
        <v>969</v>
      </c>
      <c r="J401" s="53" t="s">
        <v>232</v>
      </c>
      <c r="K401" s="53" t="s">
        <v>1010</v>
      </c>
      <c r="L401" s="53" t="s">
        <v>26</v>
      </c>
      <c r="M401" s="44"/>
      <c r="N401" s="53"/>
      <c r="O401" s="53">
        <v>1815</v>
      </c>
      <c r="P401" s="44" t="s">
        <v>256</v>
      </c>
      <c r="Q401" s="53" t="s">
        <v>256</v>
      </c>
      <c r="R401" s="53" t="s">
        <v>231</v>
      </c>
      <c r="S401" s="49"/>
    </row>
    <row r="402" spans="1:19" x14ac:dyDescent="0.3">
      <c r="A402" s="49" t="s">
        <v>294</v>
      </c>
      <c r="B402" s="44" t="s">
        <v>282</v>
      </c>
      <c r="C402" s="53" t="s">
        <v>952</v>
      </c>
      <c r="D402" s="53" t="s">
        <v>983</v>
      </c>
      <c r="E402" s="44" t="s">
        <v>291</v>
      </c>
      <c r="F402" s="53" t="s">
        <v>960</v>
      </c>
      <c r="G402" s="53" t="s">
        <v>292</v>
      </c>
      <c r="H402" s="53" t="s">
        <v>975</v>
      </c>
      <c r="I402" s="53" t="s">
        <v>969</v>
      </c>
      <c r="J402" s="53" t="s">
        <v>293</v>
      </c>
      <c r="K402" s="53" t="s">
        <v>1010</v>
      </c>
      <c r="L402" s="53" t="s">
        <v>15</v>
      </c>
      <c r="M402" s="44" t="s">
        <v>21</v>
      </c>
      <c r="N402" s="53" t="s">
        <v>295</v>
      </c>
      <c r="O402" s="53"/>
      <c r="P402" s="44"/>
      <c r="Q402" s="53"/>
      <c r="R402" s="53"/>
      <c r="S402" s="49"/>
    </row>
    <row r="403" spans="1:19" x14ac:dyDescent="0.3">
      <c r="A403" s="49" t="s">
        <v>290</v>
      </c>
      <c r="B403" s="44" t="s">
        <v>282</v>
      </c>
      <c r="C403" s="53" t="s">
        <v>952</v>
      </c>
      <c r="D403" s="53" t="s">
        <v>983</v>
      </c>
      <c r="E403" s="44" t="s">
        <v>291</v>
      </c>
      <c r="F403" s="53" t="s">
        <v>960</v>
      </c>
      <c r="G403" s="53" t="s">
        <v>292</v>
      </c>
      <c r="H403" s="53" t="s">
        <v>975</v>
      </c>
      <c r="I403" s="53" t="s">
        <v>969</v>
      </c>
      <c r="J403" s="53" t="s">
        <v>293</v>
      </c>
      <c r="K403" s="53" t="s">
        <v>1010</v>
      </c>
      <c r="L403" s="53" t="s">
        <v>788</v>
      </c>
      <c r="M403" s="44"/>
      <c r="N403" s="53"/>
      <c r="O403" s="53">
        <v>1815</v>
      </c>
      <c r="P403" s="44" t="s">
        <v>218</v>
      </c>
      <c r="Q403" s="53" t="s">
        <v>961</v>
      </c>
      <c r="R403" s="53" t="s">
        <v>785</v>
      </c>
      <c r="S403" s="49"/>
    </row>
    <row r="404" spans="1:19" x14ac:dyDescent="0.3">
      <c r="A404" s="49" t="s">
        <v>290</v>
      </c>
      <c r="B404" s="44" t="s">
        <v>282</v>
      </c>
      <c r="C404" s="53" t="s">
        <v>952</v>
      </c>
      <c r="D404" s="53" t="s">
        <v>983</v>
      </c>
      <c r="E404" s="44" t="s">
        <v>291</v>
      </c>
      <c r="F404" s="53" t="s">
        <v>960</v>
      </c>
      <c r="G404" s="53" t="s">
        <v>292</v>
      </c>
      <c r="H404" s="53" t="s">
        <v>975</v>
      </c>
      <c r="I404" s="53" t="s">
        <v>969</v>
      </c>
      <c r="J404" s="53" t="s">
        <v>293</v>
      </c>
      <c r="K404" s="53" t="s">
        <v>1010</v>
      </c>
      <c r="L404" s="53" t="s">
        <v>15</v>
      </c>
      <c r="M404" s="44" t="s">
        <v>21</v>
      </c>
      <c r="N404" s="53">
        <v>1798</v>
      </c>
      <c r="O404" s="53"/>
      <c r="P404" s="44"/>
      <c r="Q404" s="53"/>
      <c r="R404" s="53"/>
      <c r="S404" s="49"/>
    </row>
    <row r="405" spans="1:19" x14ac:dyDescent="0.3">
      <c r="A405" s="49" t="s">
        <v>298</v>
      </c>
      <c r="B405" s="44" t="s">
        <v>282</v>
      </c>
      <c r="C405" s="53" t="s">
        <v>952</v>
      </c>
      <c r="D405" s="53" t="s">
        <v>983</v>
      </c>
      <c r="E405" s="44" t="s">
        <v>297</v>
      </c>
      <c r="F405" s="53" t="s">
        <v>959</v>
      </c>
      <c r="G405" s="53" t="s">
        <v>292</v>
      </c>
      <c r="H405" s="53" t="s">
        <v>975</v>
      </c>
      <c r="I405" s="53" t="s">
        <v>969</v>
      </c>
      <c r="J405" s="53" t="s">
        <v>293</v>
      </c>
      <c r="K405" s="53" t="s">
        <v>1010</v>
      </c>
      <c r="L405" s="53" t="s">
        <v>15</v>
      </c>
      <c r="M405" s="44" t="s">
        <v>284</v>
      </c>
      <c r="N405" s="53">
        <v>1801</v>
      </c>
      <c r="O405" s="53"/>
      <c r="P405" s="44"/>
      <c r="Q405" s="53"/>
      <c r="R405" s="53"/>
      <c r="S405" s="49"/>
    </row>
    <row r="406" spans="1:19" x14ac:dyDescent="0.3">
      <c r="A406" s="49" t="s">
        <v>66</v>
      </c>
      <c r="B406" s="44" t="s">
        <v>282</v>
      </c>
      <c r="C406" s="53" t="s">
        <v>952</v>
      </c>
      <c r="D406" s="53" t="s">
        <v>983</v>
      </c>
      <c r="E406" s="44" t="s">
        <v>299</v>
      </c>
      <c r="F406" s="53" t="s">
        <v>959</v>
      </c>
      <c r="G406" s="53" t="s">
        <v>292</v>
      </c>
      <c r="H406" s="53" t="s">
        <v>975</v>
      </c>
      <c r="I406" s="53" t="s">
        <v>969</v>
      </c>
      <c r="J406" s="53" t="s">
        <v>293</v>
      </c>
      <c r="K406" s="53" t="s">
        <v>1010</v>
      </c>
      <c r="L406" s="53" t="s">
        <v>26</v>
      </c>
      <c r="M406" s="44"/>
      <c r="N406" s="53"/>
      <c r="O406" s="53">
        <v>1815</v>
      </c>
      <c r="P406" s="44" t="s">
        <v>28</v>
      </c>
      <c r="Q406" s="53" t="s">
        <v>534</v>
      </c>
      <c r="R406" s="53" t="s">
        <v>292</v>
      </c>
      <c r="S406" s="49"/>
    </row>
    <row r="407" spans="1:19" x14ac:dyDescent="0.3">
      <c r="A407" s="49" t="s">
        <v>296</v>
      </c>
      <c r="B407" s="44" t="s">
        <v>282</v>
      </c>
      <c r="C407" s="53" t="s">
        <v>952</v>
      </c>
      <c r="D407" s="53" t="s">
        <v>983</v>
      </c>
      <c r="E407" s="44" t="s">
        <v>297</v>
      </c>
      <c r="F407" s="53" t="s">
        <v>959</v>
      </c>
      <c r="G407" s="53" t="s">
        <v>292</v>
      </c>
      <c r="H407" s="53" t="s">
        <v>975</v>
      </c>
      <c r="I407" s="53" t="s">
        <v>969</v>
      </c>
      <c r="J407" s="53" t="s">
        <v>293</v>
      </c>
      <c r="K407" s="53" t="s">
        <v>1010</v>
      </c>
      <c r="L407" s="53" t="s">
        <v>26</v>
      </c>
      <c r="M407" s="44"/>
      <c r="N407" s="53"/>
      <c r="O407" s="53">
        <v>1815</v>
      </c>
      <c r="P407" s="44" t="s">
        <v>297</v>
      </c>
      <c r="Q407" s="53" t="s">
        <v>959</v>
      </c>
      <c r="R407" s="53" t="s">
        <v>292</v>
      </c>
      <c r="S407" s="49"/>
    </row>
  </sheetData>
  <autoFilter ref="A3:S407" xr:uid="{00000000-0009-0000-0000-000000000000}">
    <sortState xmlns:xlrd2="http://schemas.microsoft.com/office/spreadsheetml/2017/richdata2" ref="A13:R363">
      <sortCondition ref="B3:B407"/>
    </sortState>
  </autoFilter>
  <sortState xmlns:xlrd2="http://schemas.microsoft.com/office/spreadsheetml/2017/richdata2" ref="A4:P403">
    <sortCondition ref="G4:G403"/>
  </sortState>
  <mergeCells count="1">
    <mergeCell ref="A1:B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11"/>
  <sheetViews>
    <sheetView workbookViewId="0">
      <selection activeCell="J21" sqref="J21"/>
    </sheetView>
  </sheetViews>
  <sheetFormatPr defaultRowHeight="14.4" x14ac:dyDescent="0.3"/>
  <cols>
    <col min="1" max="1" width="15.33203125" customWidth="1"/>
    <col min="2" max="2" width="11.6640625" customWidth="1"/>
    <col min="3" max="3" width="19.109375" bestFit="1" customWidth="1"/>
    <col min="4" max="4" width="15.21875" customWidth="1"/>
  </cols>
  <sheetData>
    <row r="1" spans="1:4" x14ac:dyDescent="0.3">
      <c r="A1" s="81" t="s">
        <v>1053</v>
      </c>
      <c r="B1" s="81"/>
      <c r="C1" s="81"/>
      <c r="D1" s="81"/>
    </row>
    <row r="2" spans="1:4" ht="15" thickBot="1" x14ac:dyDescent="0.35"/>
    <row r="3" spans="1:4" x14ac:dyDescent="0.3">
      <c r="A3" s="18" t="s">
        <v>1046</v>
      </c>
      <c r="B3" s="65" t="s">
        <v>1041</v>
      </c>
      <c r="C3" s="76" t="s">
        <v>990</v>
      </c>
      <c r="D3" s="36" t="s">
        <v>1052</v>
      </c>
    </row>
    <row r="4" spans="1:4" x14ac:dyDescent="0.3">
      <c r="A4" s="30" t="s">
        <v>981</v>
      </c>
      <c r="B4" s="31">
        <v>2</v>
      </c>
      <c r="C4" s="77">
        <v>3</v>
      </c>
      <c r="D4" s="39">
        <f>GETPIVOTDATA("Century",$A$3,"Century","14th-15th Century")/C4*100</f>
        <v>66.666666666666657</v>
      </c>
    </row>
    <row r="5" spans="1:4" x14ac:dyDescent="0.3">
      <c r="A5" s="19" t="s">
        <v>982</v>
      </c>
      <c r="B5" s="23">
        <v>27</v>
      </c>
      <c r="C5" s="78">
        <v>75</v>
      </c>
      <c r="D5" s="37">
        <f>GETPIVOTDATA("Century",$A$3,"Century","15th Century")/C5*100</f>
        <v>36</v>
      </c>
    </row>
    <row r="6" spans="1:4" x14ac:dyDescent="0.3">
      <c r="A6" s="30" t="s">
        <v>985</v>
      </c>
      <c r="B6" s="31">
        <v>30</v>
      </c>
      <c r="C6" s="77">
        <v>45</v>
      </c>
      <c r="D6" s="39">
        <f>GETPIVOTDATA("Century",$A$3,"Century","15-16th Century")/C6*100</f>
        <v>66.666666666666657</v>
      </c>
    </row>
    <row r="7" spans="1:4" x14ac:dyDescent="0.3">
      <c r="A7" s="19" t="s">
        <v>983</v>
      </c>
      <c r="B7" s="23">
        <v>75</v>
      </c>
      <c r="C7" s="78">
        <v>134</v>
      </c>
      <c r="D7" s="37">
        <f>GETPIVOTDATA("Century",$A$3,"Century","16th Century")/C7*100</f>
        <v>55.970149253731336</v>
      </c>
    </row>
    <row r="8" spans="1:4" x14ac:dyDescent="0.3">
      <c r="A8" s="19" t="s">
        <v>986</v>
      </c>
      <c r="B8" s="23">
        <v>30</v>
      </c>
      <c r="C8" s="78">
        <v>65</v>
      </c>
      <c r="D8" s="37">
        <f>GETPIVOTDATA("Century",$A$3,"Century","16-17th Century")/C8*100</f>
        <v>46.153846153846153</v>
      </c>
    </row>
    <row r="9" spans="1:4" x14ac:dyDescent="0.3">
      <c r="A9" s="19" t="s">
        <v>984</v>
      </c>
      <c r="B9" s="23">
        <v>31</v>
      </c>
      <c r="C9" s="78">
        <v>64</v>
      </c>
      <c r="D9" s="37">
        <f>GETPIVOTDATA("Century",$A$3,"Century","17th Century")/C9*100</f>
        <v>48.4375</v>
      </c>
    </row>
    <row r="10" spans="1:4" x14ac:dyDescent="0.3">
      <c r="A10" s="19" t="s">
        <v>961</v>
      </c>
      <c r="B10" s="23">
        <v>4</v>
      </c>
      <c r="C10" s="78">
        <v>10</v>
      </c>
      <c r="D10" s="37">
        <f>GETPIVOTDATA("Century",$A$3,"Century","Unknown")/C10*100</f>
        <v>40</v>
      </c>
    </row>
    <row r="11" spans="1:4" ht="15" thickBot="1" x14ac:dyDescent="0.35">
      <c r="A11" s="19" t="s">
        <v>789</v>
      </c>
      <c r="B11" s="23">
        <v>199</v>
      </c>
      <c r="C11" s="79">
        <f>SUM(C4:C10)</f>
        <v>396</v>
      </c>
      <c r="D11" s="42">
        <f>GETPIVOTDATA("Century",$A$3)/C11*100</f>
        <v>50.252525252525245</v>
      </c>
    </row>
  </sheetData>
  <sortState xmlns:xlrd2="http://schemas.microsoft.com/office/spreadsheetml/2017/richdata2" ref="A3:B11">
    <sortCondition ref="A4"/>
  </sortState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208"/>
  <sheetViews>
    <sheetView zoomScale="70" zoomScaleNormal="70" workbookViewId="0">
      <pane ySplit="3" topLeftCell="A4" activePane="bottomLeft" state="frozen"/>
      <selection pane="bottomLeft" sqref="A1:B1"/>
    </sheetView>
  </sheetViews>
  <sheetFormatPr defaultColWidth="55.21875" defaultRowHeight="13.8" x14ac:dyDescent="0.25"/>
  <cols>
    <col min="1" max="1" width="55.21875" style="47" customWidth="1"/>
    <col min="2" max="2" width="27.44140625" style="45" bestFit="1" customWidth="1"/>
    <col min="3" max="3" width="18.6640625" style="51" bestFit="1" customWidth="1"/>
    <col min="4" max="4" width="17.109375" style="51" bestFit="1" customWidth="1"/>
    <col min="5" max="5" width="46.77734375" style="45" bestFit="1" customWidth="1"/>
    <col min="6" max="6" width="30.109375" style="51" customWidth="1"/>
    <col min="7" max="7" width="16.21875" style="51" bestFit="1" customWidth="1"/>
    <col min="8" max="8" width="16.44140625" style="51" bestFit="1" customWidth="1"/>
    <col min="9" max="9" width="14" style="51" bestFit="1" customWidth="1"/>
    <col min="10" max="10" width="24.33203125" style="51" bestFit="1" customWidth="1"/>
    <col min="11" max="11" width="17" style="51" bestFit="1" customWidth="1"/>
    <col min="12" max="12" width="42.77734375" style="45" bestFit="1" customWidth="1"/>
    <col min="13" max="13" width="21.21875" style="51" bestFit="1" customWidth="1"/>
    <col min="14" max="14" width="18.77734375" style="51" bestFit="1" customWidth="1"/>
    <col min="15" max="15" width="23.109375" style="51" bestFit="1" customWidth="1"/>
    <col min="16" max="16" width="28.77734375" style="45" bestFit="1" customWidth="1"/>
    <col min="17" max="17" width="10.6640625" style="51" bestFit="1" customWidth="1"/>
    <col min="18" max="18" width="66.44140625" style="47" customWidth="1"/>
    <col min="19" max="16384" width="55.21875" style="45"/>
  </cols>
  <sheetData>
    <row r="1" spans="1:18" ht="17.399999999999999" x14ac:dyDescent="0.3">
      <c r="A1" s="84" t="s">
        <v>987</v>
      </c>
      <c r="B1" s="84"/>
    </row>
    <row r="3" spans="1:18" s="55" customFormat="1" ht="16.8" x14ac:dyDescent="0.3">
      <c r="A3" s="54" t="s">
        <v>0</v>
      </c>
      <c r="B3" s="52" t="s">
        <v>1</v>
      </c>
      <c r="C3" s="52" t="s">
        <v>793</v>
      </c>
      <c r="D3" s="52" t="s">
        <v>977</v>
      </c>
      <c r="E3" s="52" t="s">
        <v>2</v>
      </c>
      <c r="F3" s="52" t="s">
        <v>962</v>
      </c>
      <c r="G3" s="52" t="s">
        <v>7</v>
      </c>
      <c r="H3" s="52" t="s">
        <v>971</v>
      </c>
      <c r="I3" s="52" t="s">
        <v>966</v>
      </c>
      <c r="J3" s="52" t="s">
        <v>3</v>
      </c>
      <c r="K3" s="52" t="s">
        <v>4</v>
      </c>
      <c r="L3" s="52" t="s">
        <v>16</v>
      </c>
      <c r="M3" s="52" t="s">
        <v>19</v>
      </c>
      <c r="N3" s="52" t="s">
        <v>5</v>
      </c>
      <c r="O3" s="52" t="s">
        <v>6</v>
      </c>
      <c r="P3" s="52" t="s">
        <v>965</v>
      </c>
      <c r="Q3" s="52" t="s">
        <v>7</v>
      </c>
      <c r="R3" s="54" t="s">
        <v>994</v>
      </c>
    </row>
    <row r="4" spans="1:18" ht="15.6" x14ac:dyDescent="0.3">
      <c r="A4" s="49" t="s">
        <v>193</v>
      </c>
      <c r="B4" s="44" t="s">
        <v>682</v>
      </c>
      <c r="C4" s="53" t="s">
        <v>954</v>
      </c>
      <c r="D4" s="53" t="s">
        <v>983</v>
      </c>
      <c r="E4" s="44" t="s">
        <v>437</v>
      </c>
      <c r="F4" s="53" t="s">
        <v>959</v>
      </c>
      <c r="G4" s="53" t="s">
        <v>27</v>
      </c>
      <c r="H4" s="53" t="s">
        <v>973</v>
      </c>
      <c r="I4" s="53" t="s">
        <v>968</v>
      </c>
      <c r="J4" s="53">
        <v>1802</v>
      </c>
      <c r="K4" s="53" t="s">
        <v>787</v>
      </c>
      <c r="L4" s="44" t="s">
        <v>21</v>
      </c>
      <c r="M4" s="53">
        <v>1815</v>
      </c>
      <c r="N4" s="53"/>
      <c r="O4" s="53"/>
      <c r="P4" s="44"/>
      <c r="Q4" s="53"/>
      <c r="R4" s="49" t="s">
        <v>1031</v>
      </c>
    </row>
    <row r="5" spans="1:18" ht="15.6" x14ac:dyDescent="0.3">
      <c r="A5" s="49" t="s">
        <v>14</v>
      </c>
      <c r="B5" s="44" t="s">
        <v>9</v>
      </c>
      <c r="C5" s="53" t="s">
        <v>794</v>
      </c>
      <c r="D5" s="53" t="s">
        <v>986</v>
      </c>
      <c r="E5" s="44" t="s">
        <v>10</v>
      </c>
      <c r="F5" s="53" t="s">
        <v>959</v>
      </c>
      <c r="G5" s="53" t="s">
        <v>11</v>
      </c>
      <c r="H5" s="53" t="s">
        <v>973</v>
      </c>
      <c r="I5" s="53" t="s">
        <v>968</v>
      </c>
      <c r="J5" s="53" t="s">
        <v>12</v>
      </c>
      <c r="K5" s="53" t="s">
        <v>15</v>
      </c>
      <c r="L5" s="44" t="s">
        <v>660</v>
      </c>
      <c r="M5" s="53">
        <v>1811</v>
      </c>
      <c r="N5" s="53"/>
      <c r="O5" s="53"/>
      <c r="P5" s="44"/>
      <c r="Q5" s="53"/>
      <c r="R5" s="49"/>
    </row>
    <row r="6" spans="1:18" ht="15.6" x14ac:dyDescent="0.3">
      <c r="A6" s="49" t="s">
        <v>23</v>
      </c>
      <c r="B6" s="44" t="s">
        <v>9</v>
      </c>
      <c r="C6" s="53" t="s">
        <v>794</v>
      </c>
      <c r="D6" s="53" t="s">
        <v>986</v>
      </c>
      <c r="E6" s="44" t="s">
        <v>18</v>
      </c>
      <c r="F6" s="53" t="s">
        <v>959</v>
      </c>
      <c r="G6" s="53" t="s">
        <v>11</v>
      </c>
      <c r="H6" s="53" t="s">
        <v>973</v>
      </c>
      <c r="I6" s="53" t="s">
        <v>968</v>
      </c>
      <c r="J6" s="53" t="s">
        <v>12</v>
      </c>
      <c r="K6" s="53" t="s">
        <v>15</v>
      </c>
      <c r="L6" s="44" t="s">
        <v>289</v>
      </c>
      <c r="M6" s="53">
        <v>1811</v>
      </c>
      <c r="N6" s="53"/>
      <c r="O6" s="53"/>
      <c r="P6" s="44"/>
      <c r="Q6" s="53"/>
      <c r="R6" s="49"/>
    </row>
    <row r="7" spans="1:18" ht="15.6" x14ac:dyDescent="0.3">
      <c r="A7" s="49" t="s">
        <v>8</v>
      </c>
      <c r="B7" s="44" t="s">
        <v>9</v>
      </c>
      <c r="C7" s="53" t="s">
        <v>794</v>
      </c>
      <c r="D7" s="53" t="s">
        <v>986</v>
      </c>
      <c r="E7" s="44" t="s">
        <v>10</v>
      </c>
      <c r="F7" s="53" t="s">
        <v>959</v>
      </c>
      <c r="G7" s="53" t="s">
        <v>11</v>
      </c>
      <c r="H7" s="53" t="s">
        <v>973</v>
      </c>
      <c r="I7" s="53" t="s">
        <v>968</v>
      </c>
      <c r="J7" s="53" t="s">
        <v>12</v>
      </c>
      <c r="K7" s="53" t="s">
        <v>787</v>
      </c>
      <c r="L7" s="44" t="s">
        <v>785</v>
      </c>
      <c r="M7" s="53" t="s">
        <v>785</v>
      </c>
      <c r="N7" s="53"/>
      <c r="O7" s="53"/>
      <c r="P7" s="44"/>
      <c r="Q7" s="53"/>
      <c r="R7" s="49"/>
    </row>
    <row r="8" spans="1:18" ht="15.6" x14ac:dyDescent="0.3">
      <c r="A8" s="49" t="s">
        <v>17</v>
      </c>
      <c r="B8" s="44" t="s">
        <v>9</v>
      </c>
      <c r="C8" s="53" t="s">
        <v>794</v>
      </c>
      <c r="D8" s="53" t="s">
        <v>986</v>
      </c>
      <c r="E8" s="44" t="s">
        <v>10</v>
      </c>
      <c r="F8" s="53" t="s">
        <v>959</v>
      </c>
      <c r="G8" s="53" t="s">
        <v>11</v>
      </c>
      <c r="H8" s="53" t="s">
        <v>973</v>
      </c>
      <c r="I8" s="53" t="s">
        <v>968</v>
      </c>
      <c r="J8" s="53" t="s">
        <v>12</v>
      </c>
      <c r="K8" s="53" t="s">
        <v>787</v>
      </c>
      <c r="L8" s="44" t="s">
        <v>21</v>
      </c>
      <c r="M8" s="53">
        <v>1811</v>
      </c>
      <c r="N8" s="53"/>
      <c r="O8" s="53"/>
      <c r="P8" s="44"/>
      <c r="Q8" s="53"/>
      <c r="R8" s="49"/>
    </row>
    <row r="9" spans="1:18" ht="15.6" x14ac:dyDescent="0.3">
      <c r="A9" s="49" t="s">
        <v>30</v>
      </c>
      <c r="B9" s="44" t="s">
        <v>9</v>
      </c>
      <c r="C9" s="53" t="s">
        <v>794</v>
      </c>
      <c r="D9" s="53" t="s">
        <v>986</v>
      </c>
      <c r="E9" s="44" t="s">
        <v>401</v>
      </c>
      <c r="F9" s="53" t="s">
        <v>963</v>
      </c>
      <c r="G9" s="53" t="s">
        <v>27</v>
      </c>
      <c r="H9" s="53" t="s">
        <v>973</v>
      </c>
      <c r="I9" s="53" t="s">
        <v>968</v>
      </c>
      <c r="J9" s="53">
        <v>1798</v>
      </c>
      <c r="K9" s="53" t="s">
        <v>15</v>
      </c>
      <c r="L9" s="44" t="s">
        <v>21</v>
      </c>
      <c r="M9" s="53">
        <v>1798</v>
      </c>
      <c r="N9" s="53"/>
      <c r="O9" s="53"/>
      <c r="P9" s="44"/>
      <c r="Q9" s="53"/>
      <c r="R9" s="49"/>
    </row>
    <row r="10" spans="1:18" ht="15.6" x14ac:dyDescent="0.3">
      <c r="A10" s="49" t="s">
        <v>38</v>
      </c>
      <c r="B10" s="44" t="s">
        <v>9</v>
      </c>
      <c r="C10" s="53" t="s">
        <v>794</v>
      </c>
      <c r="D10" s="53" t="s">
        <v>986</v>
      </c>
      <c r="E10" s="44" t="s">
        <v>32</v>
      </c>
      <c r="F10" s="53" t="s">
        <v>32</v>
      </c>
      <c r="G10" s="53" t="s">
        <v>33</v>
      </c>
      <c r="H10" s="53" t="s">
        <v>974</v>
      </c>
      <c r="I10" s="53" t="s">
        <v>967</v>
      </c>
      <c r="J10" s="53" t="s">
        <v>34</v>
      </c>
      <c r="K10" s="53" t="s">
        <v>15</v>
      </c>
      <c r="L10" s="44" t="s">
        <v>1020</v>
      </c>
      <c r="M10" s="53">
        <v>1811</v>
      </c>
      <c r="N10" s="53"/>
      <c r="O10" s="53"/>
      <c r="P10" s="44"/>
      <c r="Q10" s="53"/>
      <c r="R10" s="49"/>
    </row>
    <row r="11" spans="1:18" ht="15.6" x14ac:dyDescent="0.3">
      <c r="A11" s="49" t="s">
        <v>64</v>
      </c>
      <c r="B11" s="44" t="s">
        <v>9</v>
      </c>
      <c r="C11" s="53" t="s">
        <v>794</v>
      </c>
      <c r="D11" s="53" t="s">
        <v>986</v>
      </c>
      <c r="E11" s="44" t="s">
        <v>32</v>
      </c>
      <c r="F11" s="53" t="s">
        <v>32</v>
      </c>
      <c r="G11" s="53" t="s">
        <v>33</v>
      </c>
      <c r="H11" s="53" t="s">
        <v>974</v>
      </c>
      <c r="I11" s="53" t="s">
        <v>967</v>
      </c>
      <c r="J11" s="53" t="s">
        <v>34</v>
      </c>
      <c r="K11" s="53" t="s">
        <v>15</v>
      </c>
      <c r="L11" s="44" t="s">
        <v>40</v>
      </c>
      <c r="M11" s="53" t="s">
        <v>41</v>
      </c>
      <c r="N11" s="53"/>
      <c r="O11" s="53"/>
      <c r="P11" s="44"/>
      <c r="Q11" s="53"/>
      <c r="R11" s="49" t="s">
        <v>1022</v>
      </c>
    </row>
    <row r="12" spans="1:18" ht="15.6" x14ac:dyDescent="0.3">
      <c r="A12" s="49" t="s">
        <v>48</v>
      </c>
      <c r="B12" s="44" t="s">
        <v>51</v>
      </c>
      <c r="C12" s="53" t="s">
        <v>795</v>
      </c>
      <c r="D12" s="53" t="s">
        <v>982</v>
      </c>
      <c r="E12" s="44" t="s">
        <v>49</v>
      </c>
      <c r="F12" s="53" t="s">
        <v>959</v>
      </c>
      <c r="G12" s="53" t="s">
        <v>45</v>
      </c>
      <c r="H12" s="53" t="s">
        <v>972</v>
      </c>
      <c r="I12" s="53" t="s">
        <v>967</v>
      </c>
      <c r="J12" s="53" t="s">
        <v>50</v>
      </c>
      <c r="K12" s="53" t="s">
        <v>15</v>
      </c>
      <c r="L12" s="44" t="s">
        <v>21</v>
      </c>
      <c r="M12" s="53">
        <v>1814</v>
      </c>
      <c r="N12" s="53"/>
      <c r="O12" s="53"/>
      <c r="P12" s="44"/>
      <c r="Q12" s="53"/>
      <c r="R12" s="49"/>
    </row>
    <row r="13" spans="1:18" ht="15.6" x14ac:dyDescent="0.3">
      <c r="A13" s="49" t="s">
        <v>56</v>
      </c>
      <c r="B13" s="44" t="s">
        <v>57</v>
      </c>
      <c r="C13" s="53" t="s">
        <v>808</v>
      </c>
      <c r="D13" s="53" t="s">
        <v>983</v>
      </c>
      <c r="E13" s="44" t="s">
        <v>59</v>
      </c>
      <c r="F13" s="53" t="s">
        <v>959</v>
      </c>
      <c r="G13" s="53" t="s">
        <v>54</v>
      </c>
      <c r="H13" s="53" t="s">
        <v>973</v>
      </c>
      <c r="I13" s="53" t="s">
        <v>968</v>
      </c>
      <c r="J13" s="53">
        <v>1811</v>
      </c>
      <c r="K13" s="53" t="s">
        <v>15</v>
      </c>
      <c r="L13" s="44" t="s">
        <v>21</v>
      </c>
      <c r="M13" s="53">
        <v>1814</v>
      </c>
      <c r="N13" s="53"/>
      <c r="O13" s="53"/>
      <c r="P13" s="44"/>
      <c r="Q13" s="53"/>
      <c r="R13" s="49"/>
    </row>
    <row r="14" spans="1:18" ht="15.6" x14ac:dyDescent="0.3">
      <c r="A14" s="49" t="s">
        <v>476</v>
      </c>
      <c r="B14" s="44" t="s">
        <v>895</v>
      </c>
      <c r="C14" s="53" t="s">
        <v>896</v>
      </c>
      <c r="D14" s="53" t="s">
        <v>982</v>
      </c>
      <c r="E14" s="44" t="s">
        <v>477</v>
      </c>
      <c r="F14" s="53" t="s">
        <v>959</v>
      </c>
      <c r="G14" s="53" t="s">
        <v>286</v>
      </c>
      <c r="H14" s="53" t="s">
        <v>975</v>
      </c>
      <c r="I14" s="53" t="s">
        <v>969</v>
      </c>
      <c r="J14" s="53" t="s">
        <v>199</v>
      </c>
      <c r="K14" s="53" t="s">
        <v>15</v>
      </c>
      <c r="L14" s="44" t="s">
        <v>21</v>
      </c>
      <c r="M14" s="53" t="s">
        <v>295</v>
      </c>
      <c r="N14" s="53"/>
      <c r="O14" s="53"/>
      <c r="P14" s="44"/>
      <c r="Q14" s="53"/>
      <c r="R14" s="49"/>
    </row>
    <row r="15" spans="1:18" ht="15.6" x14ac:dyDescent="0.3">
      <c r="A15" s="49" t="s">
        <v>482</v>
      </c>
      <c r="B15" s="44" t="s">
        <v>895</v>
      </c>
      <c r="C15" s="53" t="s">
        <v>896</v>
      </c>
      <c r="D15" s="53" t="s">
        <v>982</v>
      </c>
      <c r="E15" s="44" t="s">
        <v>478</v>
      </c>
      <c r="F15" s="53" t="s">
        <v>959</v>
      </c>
      <c r="G15" s="53" t="s">
        <v>292</v>
      </c>
      <c r="H15" s="53" t="s">
        <v>975</v>
      </c>
      <c r="I15" s="53" t="s">
        <v>969</v>
      </c>
      <c r="J15" s="53" t="s">
        <v>480</v>
      </c>
      <c r="K15" s="53" t="s">
        <v>15</v>
      </c>
      <c r="L15" s="44" t="s">
        <v>21</v>
      </c>
      <c r="M15" s="53" t="s">
        <v>295</v>
      </c>
      <c r="N15" s="53"/>
      <c r="O15" s="53"/>
      <c r="P15" s="44"/>
      <c r="Q15" s="53"/>
      <c r="R15" s="49"/>
    </row>
    <row r="16" spans="1:18" ht="15.6" x14ac:dyDescent="0.3">
      <c r="A16" s="49" t="s">
        <v>483</v>
      </c>
      <c r="B16" s="44" t="s">
        <v>895</v>
      </c>
      <c r="C16" s="53" t="s">
        <v>896</v>
      </c>
      <c r="D16" s="53" t="s">
        <v>982</v>
      </c>
      <c r="E16" s="44" t="s">
        <v>478</v>
      </c>
      <c r="F16" s="53" t="s">
        <v>959</v>
      </c>
      <c r="G16" s="53" t="s">
        <v>292</v>
      </c>
      <c r="H16" s="53" t="s">
        <v>975</v>
      </c>
      <c r="I16" s="53" t="s">
        <v>969</v>
      </c>
      <c r="J16" s="53" t="s">
        <v>480</v>
      </c>
      <c r="K16" s="53" t="s">
        <v>15</v>
      </c>
      <c r="L16" s="44" t="s">
        <v>484</v>
      </c>
      <c r="M16" s="53">
        <v>1806</v>
      </c>
      <c r="N16" s="53"/>
      <c r="O16" s="53"/>
      <c r="P16" s="44"/>
      <c r="Q16" s="53"/>
      <c r="R16" s="49"/>
    </row>
    <row r="17" spans="1:18" ht="15.6" x14ac:dyDescent="0.3">
      <c r="A17" s="49" t="s">
        <v>332</v>
      </c>
      <c r="B17" s="44" t="s">
        <v>895</v>
      </c>
      <c r="C17" s="53" t="s">
        <v>896</v>
      </c>
      <c r="D17" s="53" t="s">
        <v>982</v>
      </c>
      <c r="E17" s="44" t="s">
        <v>478</v>
      </c>
      <c r="F17" s="53" t="s">
        <v>959</v>
      </c>
      <c r="G17" s="53" t="s">
        <v>292</v>
      </c>
      <c r="H17" s="53" t="s">
        <v>975</v>
      </c>
      <c r="I17" s="53" t="s">
        <v>969</v>
      </c>
      <c r="J17" s="53" t="s">
        <v>480</v>
      </c>
      <c r="K17" s="53" t="s">
        <v>15</v>
      </c>
      <c r="L17" s="44" t="s">
        <v>484</v>
      </c>
      <c r="M17" s="53">
        <v>1806</v>
      </c>
      <c r="N17" s="53"/>
      <c r="O17" s="53"/>
      <c r="P17" s="44"/>
      <c r="Q17" s="53"/>
      <c r="R17" s="49"/>
    </row>
    <row r="18" spans="1:18" ht="15.6" x14ac:dyDescent="0.3">
      <c r="A18" s="49" t="s">
        <v>107</v>
      </c>
      <c r="B18" s="44" t="s">
        <v>1060</v>
      </c>
      <c r="C18" s="53" t="s">
        <v>848</v>
      </c>
      <c r="D18" s="53" t="s">
        <v>986</v>
      </c>
      <c r="E18" s="44"/>
      <c r="F18" s="53" t="s">
        <v>961</v>
      </c>
      <c r="G18" s="53" t="s">
        <v>63</v>
      </c>
      <c r="H18" s="53" t="s">
        <v>63</v>
      </c>
      <c r="I18" s="53" t="s">
        <v>967</v>
      </c>
      <c r="J18" s="53" t="s">
        <v>98</v>
      </c>
      <c r="K18" s="53" t="s">
        <v>15</v>
      </c>
      <c r="L18" s="44" t="s">
        <v>427</v>
      </c>
      <c r="M18" s="53">
        <v>1811</v>
      </c>
      <c r="N18" s="53"/>
      <c r="O18" s="53"/>
      <c r="P18" s="44"/>
      <c r="Q18" s="53"/>
      <c r="R18" s="49"/>
    </row>
    <row r="19" spans="1:18" ht="15.6" x14ac:dyDescent="0.3">
      <c r="A19" s="49" t="s">
        <v>187</v>
      </c>
      <c r="B19" s="44" t="s">
        <v>188</v>
      </c>
      <c r="C19" s="53" t="s">
        <v>799</v>
      </c>
      <c r="D19" s="53" t="s">
        <v>983</v>
      </c>
      <c r="E19" s="44" t="s">
        <v>32</v>
      </c>
      <c r="F19" s="53" t="s">
        <v>32</v>
      </c>
      <c r="G19" s="53" t="s">
        <v>86</v>
      </c>
      <c r="H19" s="53" t="s">
        <v>86</v>
      </c>
      <c r="I19" s="53" t="s">
        <v>967</v>
      </c>
      <c r="J19" s="53" t="s">
        <v>120</v>
      </c>
      <c r="K19" s="53" t="s">
        <v>15</v>
      </c>
      <c r="L19" s="44" t="s">
        <v>1021</v>
      </c>
      <c r="M19" s="53">
        <v>1801</v>
      </c>
      <c r="N19" s="53"/>
      <c r="O19" s="53"/>
      <c r="P19" s="44"/>
      <c r="Q19" s="53"/>
      <c r="R19" s="49"/>
    </row>
    <row r="20" spans="1:18" ht="31.2" x14ac:dyDescent="0.3">
      <c r="A20" s="49" t="s">
        <v>200</v>
      </c>
      <c r="B20" s="44" t="s">
        <v>188</v>
      </c>
      <c r="C20" s="53" t="s">
        <v>799</v>
      </c>
      <c r="D20" s="53" t="s">
        <v>983</v>
      </c>
      <c r="E20" s="44" t="s">
        <v>201</v>
      </c>
      <c r="F20" s="53" t="s">
        <v>959</v>
      </c>
      <c r="G20" s="53" t="s">
        <v>54</v>
      </c>
      <c r="H20" s="53" t="s">
        <v>973</v>
      </c>
      <c r="I20" s="53" t="s">
        <v>968</v>
      </c>
      <c r="J20" s="53" t="s">
        <v>202</v>
      </c>
      <c r="K20" s="53" t="s">
        <v>15</v>
      </c>
      <c r="L20" s="44" t="s">
        <v>21</v>
      </c>
      <c r="M20" s="53">
        <v>1798</v>
      </c>
      <c r="N20" s="53"/>
      <c r="O20" s="53"/>
      <c r="P20" s="44"/>
      <c r="Q20" s="53"/>
      <c r="R20" s="49"/>
    </row>
    <row r="21" spans="1:18" ht="15.6" x14ac:dyDescent="0.3">
      <c r="A21" s="49" t="s">
        <v>193</v>
      </c>
      <c r="B21" s="44" t="s">
        <v>188</v>
      </c>
      <c r="C21" s="53" t="s">
        <v>799</v>
      </c>
      <c r="D21" s="53" t="s">
        <v>983</v>
      </c>
      <c r="E21" s="44" t="s">
        <v>146</v>
      </c>
      <c r="F21" s="53" t="s">
        <v>959</v>
      </c>
      <c r="G21" s="53" t="s">
        <v>191</v>
      </c>
      <c r="H21" s="53" t="s">
        <v>973</v>
      </c>
      <c r="I21" s="53" t="s">
        <v>968</v>
      </c>
      <c r="J21" s="53">
        <v>1797</v>
      </c>
      <c r="K21" s="53" t="s">
        <v>15</v>
      </c>
      <c r="L21" s="44" t="s">
        <v>1021</v>
      </c>
      <c r="M21" s="53">
        <v>1801</v>
      </c>
      <c r="N21" s="53"/>
      <c r="O21" s="53"/>
      <c r="P21" s="44"/>
      <c r="Q21" s="53"/>
      <c r="R21" s="49"/>
    </row>
    <row r="22" spans="1:18" ht="15.6" x14ac:dyDescent="0.3">
      <c r="A22" s="49" t="s">
        <v>1017</v>
      </c>
      <c r="B22" s="44" t="s">
        <v>188</v>
      </c>
      <c r="C22" s="53" t="s">
        <v>799</v>
      </c>
      <c r="D22" s="53" t="s">
        <v>983</v>
      </c>
      <c r="E22" s="44" t="s">
        <v>190</v>
      </c>
      <c r="F22" s="53" t="s">
        <v>959</v>
      </c>
      <c r="G22" s="53" t="s">
        <v>191</v>
      </c>
      <c r="H22" s="53" t="s">
        <v>973</v>
      </c>
      <c r="I22" s="53" t="s">
        <v>968</v>
      </c>
      <c r="J22" s="53">
        <v>1797</v>
      </c>
      <c r="K22" s="53" t="s">
        <v>15</v>
      </c>
      <c r="L22" s="44" t="s">
        <v>21</v>
      </c>
      <c r="M22" s="53">
        <v>1863</v>
      </c>
      <c r="N22" s="53"/>
      <c r="O22" s="53"/>
      <c r="P22" s="44"/>
      <c r="Q22" s="53"/>
      <c r="R22" s="49"/>
    </row>
    <row r="23" spans="1:18" ht="15.6" x14ac:dyDescent="0.3">
      <c r="A23" s="49" t="s">
        <v>192</v>
      </c>
      <c r="B23" s="44" t="s">
        <v>188</v>
      </c>
      <c r="C23" s="53" t="s">
        <v>799</v>
      </c>
      <c r="D23" s="53" t="s">
        <v>983</v>
      </c>
      <c r="E23" s="44" t="s">
        <v>190</v>
      </c>
      <c r="F23" s="53" t="s">
        <v>959</v>
      </c>
      <c r="G23" s="53" t="s">
        <v>191</v>
      </c>
      <c r="H23" s="53" t="s">
        <v>973</v>
      </c>
      <c r="I23" s="53" t="s">
        <v>968</v>
      </c>
      <c r="J23" s="53">
        <v>1797</v>
      </c>
      <c r="K23" s="53" t="s">
        <v>15</v>
      </c>
      <c r="L23" s="44" t="s">
        <v>1020</v>
      </c>
      <c r="M23" s="53">
        <v>1801</v>
      </c>
      <c r="N23" s="53"/>
      <c r="O23" s="53"/>
      <c r="P23" s="44"/>
      <c r="Q23" s="53"/>
      <c r="R23" s="49"/>
    </row>
    <row r="24" spans="1:18" ht="15.6" x14ac:dyDescent="0.3">
      <c r="A24" s="49" t="s">
        <v>412</v>
      </c>
      <c r="B24" s="44" t="s">
        <v>413</v>
      </c>
      <c r="C24" s="53" t="s">
        <v>814</v>
      </c>
      <c r="D24" s="53" t="s">
        <v>984</v>
      </c>
      <c r="E24" s="44" t="s">
        <v>414</v>
      </c>
      <c r="F24" s="53" t="s">
        <v>959</v>
      </c>
      <c r="G24" s="53" t="s">
        <v>45</v>
      </c>
      <c r="H24" s="53" t="s">
        <v>972</v>
      </c>
      <c r="I24" s="53" t="s">
        <v>967</v>
      </c>
      <c r="J24" s="53">
        <v>1811</v>
      </c>
      <c r="K24" s="53" t="s">
        <v>15</v>
      </c>
      <c r="L24" s="44" t="s">
        <v>21</v>
      </c>
      <c r="M24" s="53" t="s">
        <v>383</v>
      </c>
      <c r="N24" s="53"/>
      <c r="O24" s="53"/>
      <c r="P24" s="44"/>
      <c r="Q24" s="53"/>
      <c r="R24" s="49"/>
    </row>
    <row r="25" spans="1:18" ht="15.6" x14ac:dyDescent="0.3">
      <c r="A25" s="49" t="s">
        <v>234</v>
      </c>
      <c r="B25" s="44" t="s">
        <v>235</v>
      </c>
      <c r="C25" s="53" t="s">
        <v>817</v>
      </c>
      <c r="D25" s="53" t="s">
        <v>982</v>
      </c>
      <c r="E25" s="44" t="s">
        <v>236</v>
      </c>
      <c r="F25" s="53" t="s">
        <v>959</v>
      </c>
      <c r="G25" s="53" t="s">
        <v>63</v>
      </c>
      <c r="H25" s="53" t="s">
        <v>63</v>
      </c>
      <c r="I25" s="53" t="s">
        <v>967</v>
      </c>
      <c r="J25" s="53">
        <v>1811</v>
      </c>
      <c r="K25" s="53" t="s">
        <v>15</v>
      </c>
      <c r="L25" s="44" t="s">
        <v>21</v>
      </c>
      <c r="M25" s="53" t="s">
        <v>237</v>
      </c>
      <c r="N25" s="53"/>
      <c r="O25" s="53"/>
      <c r="P25" s="44"/>
      <c r="Q25" s="53"/>
      <c r="R25" s="49"/>
    </row>
    <row r="26" spans="1:18" ht="15.6" x14ac:dyDescent="0.3">
      <c r="A26" s="49" t="s">
        <v>242</v>
      </c>
      <c r="B26" s="44" t="s">
        <v>243</v>
      </c>
      <c r="C26" s="53" t="s">
        <v>800</v>
      </c>
      <c r="D26" s="53" t="s">
        <v>985</v>
      </c>
      <c r="E26" s="44" t="s">
        <v>44</v>
      </c>
      <c r="F26" s="53" t="s">
        <v>960</v>
      </c>
      <c r="G26" s="53" t="s">
        <v>45</v>
      </c>
      <c r="H26" s="53" t="s">
        <v>972</v>
      </c>
      <c r="I26" s="53" t="s">
        <v>967</v>
      </c>
      <c r="J26" s="53" t="s">
        <v>46</v>
      </c>
      <c r="K26" s="53" t="s">
        <v>785</v>
      </c>
      <c r="L26" s="44" t="s">
        <v>785</v>
      </c>
      <c r="M26" s="53"/>
      <c r="N26" s="53"/>
      <c r="O26" s="53"/>
      <c r="P26" s="44"/>
      <c r="Q26" s="53" t="s">
        <v>785</v>
      </c>
      <c r="R26" s="49"/>
    </row>
    <row r="27" spans="1:18" ht="15.6" x14ac:dyDescent="0.3">
      <c r="A27" s="49" t="s">
        <v>245</v>
      </c>
      <c r="B27" s="44" t="s">
        <v>243</v>
      </c>
      <c r="C27" s="53" t="s">
        <v>800</v>
      </c>
      <c r="D27" s="53" t="s">
        <v>985</v>
      </c>
      <c r="E27" s="44" t="s">
        <v>44</v>
      </c>
      <c r="F27" s="53" t="s">
        <v>960</v>
      </c>
      <c r="G27" s="53" t="s">
        <v>45</v>
      </c>
      <c r="H27" s="53" t="s">
        <v>972</v>
      </c>
      <c r="I27" s="53" t="s">
        <v>967</v>
      </c>
      <c r="J27" s="53" t="s">
        <v>46</v>
      </c>
      <c r="K27" s="53" t="s">
        <v>785</v>
      </c>
      <c r="L27" s="44" t="s">
        <v>785</v>
      </c>
      <c r="M27" s="53"/>
      <c r="N27" s="53"/>
      <c r="O27" s="53"/>
      <c r="P27" s="44"/>
      <c r="Q27" s="53" t="s">
        <v>785</v>
      </c>
      <c r="R27" s="49"/>
    </row>
    <row r="28" spans="1:18" ht="15.6" x14ac:dyDescent="0.3">
      <c r="A28" s="49" t="s">
        <v>246</v>
      </c>
      <c r="B28" s="44" t="s">
        <v>243</v>
      </c>
      <c r="C28" s="53" t="s">
        <v>800</v>
      </c>
      <c r="D28" s="53" t="s">
        <v>985</v>
      </c>
      <c r="E28" s="44" t="s">
        <v>247</v>
      </c>
      <c r="F28" s="53" t="s">
        <v>959</v>
      </c>
      <c r="G28" s="53" t="s">
        <v>27</v>
      </c>
      <c r="H28" s="53" t="s">
        <v>973</v>
      </c>
      <c r="I28" s="53" t="s">
        <v>968</v>
      </c>
      <c r="J28" s="53">
        <v>1802</v>
      </c>
      <c r="K28" s="53" t="s">
        <v>15</v>
      </c>
      <c r="L28" s="44" t="s">
        <v>21</v>
      </c>
      <c r="M28" s="53" t="s">
        <v>248</v>
      </c>
      <c r="N28" s="53"/>
      <c r="O28" s="53"/>
      <c r="P28" s="44"/>
      <c r="Q28" s="53"/>
      <c r="R28" s="49"/>
    </row>
    <row r="29" spans="1:18" ht="15.6" x14ac:dyDescent="0.3">
      <c r="A29" s="49" t="s">
        <v>258</v>
      </c>
      <c r="B29" s="44" t="s">
        <v>259</v>
      </c>
      <c r="C29" s="53" t="s">
        <v>819</v>
      </c>
      <c r="D29" s="53" t="s">
        <v>983</v>
      </c>
      <c r="E29" s="44" t="s">
        <v>260</v>
      </c>
      <c r="F29" s="53" t="s">
        <v>959</v>
      </c>
      <c r="G29" s="53" t="s">
        <v>63</v>
      </c>
      <c r="H29" s="53" t="s">
        <v>63</v>
      </c>
      <c r="I29" s="53" t="s">
        <v>967</v>
      </c>
      <c r="J29" s="53">
        <v>1811</v>
      </c>
      <c r="K29" s="53" t="s">
        <v>15</v>
      </c>
      <c r="L29" s="44" t="s">
        <v>261</v>
      </c>
      <c r="M29" s="53">
        <v>1872</v>
      </c>
      <c r="N29" s="53"/>
      <c r="O29" s="53"/>
      <c r="P29" s="44"/>
      <c r="Q29" s="53"/>
      <c r="R29" s="49"/>
    </row>
    <row r="30" spans="1:18" s="50" customFormat="1" ht="31.2" x14ac:dyDescent="0.3">
      <c r="A30" s="49" t="s">
        <v>407</v>
      </c>
      <c r="B30" s="44" t="s">
        <v>408</v>
      </c>
      <c r="C30" s="53" t="s">
        <v>802</v>
      </c>
      <c r="D30" s="53" t="s">
        <v>982</v>
      </c>
      <c r="E30" s="44" t="s">
        <v>996</v>
      </c>
      <c r="F30" s="53" t="s">
        <v>959</v>
      </c>
      <c r="G30" s="53" t="s">
        <v>45</v>
      </c>
      <c r="H30" s="53" t="s">
        <v>972</v>
      </c>
      <c r="I30" s="53" t="s">
        <v>967</v>
      </c>
      <c r="J30" s="53">
        <v>1811</v>
      </c>
      <c r="K30" s="53" t="s">
        <v>15</v>
      </c>
      <c r="L30" s="44" t="s">
        <v>21</v>
      </c>
      <c r="M30" s="53" t="s">
        <v>383</v>
      </c>
      <c r="N30" s="53"/>
      <c r="O30" s="53"/>
      <c r="P30" s="44"/>
      <c r="Q30" s="53"/>
      <c r="R30" s="49" t="s">
        <v>997</v>
      </c>
    </row>
    <row r="31" spans="1:18" ht="15.6" x14ac:dyDescent="0.3">
      <c r="A31" s="49" t="s">
        <v>270</v>
      </c>
      <c r="B31" s="44" t="s">
        <v>271</v>
      </c>
      <c r="C31" s="53" t="s">
        <v>803</v>
      </c>
      <c r="D31" s="53" t="s">
        <v>983</v>
      </c>
      <c r="E31" s="44" t="s">
        <v>156</v>
      </c>
      <c r="F31" s="53" t="s">
        <v>959</v>
      </c>
      <c r="G31" s="53" t="s">
        <v>45</v>
      </c>
      <c r="H31" s="53" t="s">
        <v>972</v>
      </c>
      <c r="I31" s="53" t="s">
        <v>967</v>
      </c>
      <c r="J31" s="53">
        <v>1813</v>
      </c>
      <c r="K31" s="53" t="s">
        <v>15</v>
      </c>
      <c r="L31" s="44" t="s">
        <v>21</v>
      </c>
      <c r="M31" s="53" t="s">
        <v>272</v>
      </c>
      <c r="N31" s="53"/>
      <c r="O31" s="53"/>
      <c r="P31" s="44"/>
      <c r="Q31" s="53"/>
      <c r="R31" s="49"/>
    </row>
    <row r="32" spans="1:18" ht="15.6" x14ac:dyDescent="0.3">
      <c r="A32" s="49" t="s">
        <v>275</v>
      </c>
      <c r="B32" s="44" t="s">
        <v>276</v>
      </c>
      <c r="C32" s="53" t="s">
        <v>822</v>
      </c>
      <c r="D32" s="53" t="s">
        <v>984</v>
      </c>
      <c r="E32" s="44" t="s">
        <v>32</v>
      </c>
      <c r="F32" s="53" t="s">
        <v>32</v>
      </c>
      <c r="G32" s="53" t="s">
        <v>86</v>
      </c>
      <c r="H32" s="53" t="s">
        <v>86</v>
      </c>
      <c r="I32" s="53" t="s">
        <v>967</v>
      </c>
      <c r="J32" s="53" t="s">
        <v>87</v>
      </c>
      <c r="K32" s="53" t="s">
        <v>15</v>
      </c>
      <c r="L32" s="44" t="s">
        <v>167</v>
      </c>
      <c r="M32" s="53" t="s">
        <v>277</v>
      </c>
      <c r="N32" s="53"/>
      <c r="O32" s="53"/>
      <c r="P32" s="44"/>
      <c r="Q32" s="53"/>
      <c r="R32" s="49"/>
    </row>
    <row r="33" spans="1:18" ht="15.6" x14ac:dyDescent="0.3">
      <c r="A33" s="49" t="s">
        <v>278</v>
      </c>
      <c r="B33" s="44" t="s">
        <v>280</v>
      </c>
      <c r="C33" s="53" t="s">
        <v>823</v>
      </c>
      <c r="D33" s="53" t="s">
        <v>984</v>
      </c>
      <c r="E33" s="44" t="s">
        <v>279</v>
      </c>
      <c r="F33" s="53" t="s">
        <v>964</v>
      </c>
      <c r="G33" s="53" t="s">
        <v>113</v>
      </c>
      <c r="H33" s="53" t="s">
        <v>975</v>
      </c>
      <c r="I33" s="53" t="s">
        <v>969</v>
      </c>
      <c r="J33" s="53" t="s">
        <v>114</v>
      </c>
      <c r="K33" s="53" t="s">
        <v>785</v>
      </c>
      <c r="L33" s="44" t="s">
        <v>785</v>
      </c>
      <c r="M33" s="53"/>
      <c r="N33" s="53"/>
      <c r="O33" s="53"/>
      <c r="P33" s="44"/>
      <c r="Q33" s="53"/>
      <c r="R33" s="49"/>
    </row>
    <row r="34" spans="1:18" ht="15.6" x14ac:dyDescent="0.3">
      <c r="A34" s="49" t="s">
        <v>80</v>
      </c>
      <c r="B34" s="44" t="s">
        <v>81</v>
      </c>
      <c r="C34" s="53" t="s">
        <v>827</v>
      </c>
      <c r="D34" s="53" t="s">
        <v>983</v>
      </c>
      <c r="E34" s="44"/>
      <c r="F34" s="53" t="s">
        <v>961</v>
      </c>
      <c r="G34" s="53" t="s">
        <v>82</v>
      </c>
      <c r="H34" s="53" t="s">
        <v>974</v>
      </c>
      <c r="I34" s="53" t="s">
        <v>967</v>
      </c>
      <c r="J34" s="53" t="s">
        <v>83</v>
      </c>
      <c r="K34" s="53" t="s">
        <v>787</v>
      </c>
      <c r="L34" s="44" t="s">
        <v>84</v>
      </c>
      <c r="M34" s="53">
        <v>1811</v>
      </c>
      <c r="N34" s="53"/>
      <c r="O34" s="53"/>
      <c r="P34" s="44"/>
      <c r="Q34" s="53"/>
      <c r="R34" s="49"/>
    </row>
    <row r="35" spans="1:18" ht="15.6" x14ac:dyDescent="0.3">
      <c r="A35" s="49" t="s">
        <v>85</v>
      </c>
      <c r="B35" s="44" t="s">
        <v>81</v>
      </c>
      <c r="C35" s="53" t="s">
        <v>827</v>
      </c>
      <c r="D35" s="53" t="s">
        <v>983</v>
      </c>
      <c r="E35" s="44" t="s">
        <v>32</v>
      </c>
      <c r="F35" s="53" t="s">
        <v>32</v>
      </c>
      <c r="G35" s="53" t="s">
        <v>86</v>
      </c>
      <c r="H35" s="53" t="s">
        <v>86</v>
      </c>
      <c r="I35" s="53" t="s">
        <v>967</v>
      </c>
      <c r="J35" s="53" t="s">
        <v>87</v>
      </c>
      <c r="K35" s="53" t="s">
        <v>15</v>
      </c>
      <c r="L35" s="44" t="s">
        <v>694</v>
      </c>
      <c r="M35" s="53">
        <v>1801</v>
      </c>
      <c r="N35" s="53"/>
      <c r="O35" s="53"/>
      <c r="P35" s="44"/>
      <c r="Q35" s="53"/>
      <c r="R35" s="49"/>
    </row>
    <row r="36" spans="1:18" ht="15.6" x14ac:dyDescent="0.3">
      <c r="A36" s="49" t="s">
        <v>332</v>
      </c>
      <c r="B36" s="44" t="s">
        <v>330</v>
      </c>
      <c r="C36" s="53" t="s">
        <v>806</v>
      </c>
      <c r="D36" s="53" t="s">
        <v>983</v>
      </c>
      <c r="E36" s="44" t="s">
        <v>333</v>
      </c>
      <c r="F36" s="53" t="s">
        <v>959</v>
      </c>
      <c r="G36" s="53" t="s">
        <v>11</v>
      </c>
      <c r="H36" s="53" t="s">
        <v>973</v>
      </c>
      <c r="I36" s="53" t="s">
        <v>968</v>
      </c>
      <c r="J36" s="53" t="s">
        <v>12</v>
      </c>
      <c r="K36" s="53" t="s">
        <v>15</v>
      </c>
      <c r="L36" s="44" t="s">
        <v>21</v>
      </c>
      <c r="M36" s="53">
        <v>1798</v>
      </c>
      <c r="N36" s="53"/>
      <c r="O36" s="53"/>
      <c r="P36" s="44"/>
      <c r="Q36" s="53"/>
      <c r="R36" s="49"/>
    </row>
    <row r="37" spans="1:18" ht="15.6" x14ac:dyDescent="0.3">
      <c r="A37" s="49" t="s">
        <v>102</v>
      </c>
      <c r="B37" s="44" t="s">
        <v>330</v>
      </c>
      <c r="C37" s="53" t="s">
        <v>806</v>
      </c>
      <c r="D37" s="53" t="s">
        <v>983</v>
      </c>
      <c r="E37" s="44" t="s">
        <v>44</v>
      </c>
      <c r="F37" s="53" t="s">
        <v>960</v>
      </c>
      <c r="G37" s="53" t="s">
        <v>45</v>
      </c>
      <c r="H37" s="53" t="s">
        <v>972</v>
      </c>
      <c r="I37" s="53" t="s">
        <v>967</v>
      </c>
      <c r="J37" s="53" t="s">
        <v>46</v>
      </c>
      <c r="K37" s="53" t="s">
        <v>785</v>
      </c>
      <c r="L37" s="44" t="s">
        <v>785</v>
      </c>
      <c r="M37" s="53"/>
      <c r="N37" s="53"/>
      <c r="O37" s="53"/>
      <c r="P37" s="44"/>
      <c r="Q37" s="53" t="s">
        <v>785</v>
      </c>
      <c r="R37" s="49"/>
    </row>
    <row r="38" spans="1:18" ht="15.6" x14ac:dyDescent="0.3">
      <c r="A38" s="49" t="s">
        <v>335</v>
      </c>
      <c r="B38" s="44" t="s">
        <v>330</v>
      </c>
      <c r="C38" s="53" t="s">
        <v>806</v>
      </c>
      <c r="D38" s="53" t="s">
        <v>983</v>
      </c>
      <c r="E38" s="44" t="s">
        <v>195</v>
      </c>
      <c r="F38" s="53" t="s">
        <v>960</v>
      </c>
      <c r="G38" s="53" t="s">
        <v>196</v>
      </c>
      <c r="H38" s="53" t="s">
        <v>973</v>
      </c>
      <c r="I38" s="53" t="s">
        <v>968</v>
      </c>
      <c r="J38" s="53" t="s">
        <v>197</v>
      </c>
      <c r="K38" s="53" t="s">
        <v>15</v>
      </c>
      <c r="L38" s="44" t="s">
        <v>167</v>
      </c>
      <c r="M38" s="53">
        <v>1896</v>
      </c>
      <c r="N38" s="53"/>
      <c r="O38" s="53"/>
      <c r="P38" s="44"/>
      <c r="Q38" s="53"/>
      <c r="R38" s="49"/>
    </row>
    <row r="39" spans="1:18" ht="15.6" x14ac:dyDescent="0.3">
      <c r="A39" s="49" t="s">
        <v>331</v>
      </c>
      <c r="B39" s="44" t="s">
        <v>330</v>
      </c>
      <c r="C39" s="53" t="s">
        <v>806</v>
      </c>
      <c r="D39" s="53" t="s">
        <v>983</v>
      </c>
      <c r="E39" s="44" t="s">
        <v>32</v>
      </c>
      <c r="F39" s="53" t="s">
        <v>32</v>
      </c>
      <c r="G39" s="53" t="s">
        <v>86</v>
      </c>
      <c r="H39" s="53" t="s">
        <v>86</v>
      </c>
      <c r="I39" s="53" t="s">
        <v>967</v>
      </c>
      <c r="J39" s="53" t="s">
        <v>130</v>
      </c>
      <c r="K39" s="53" t="s">
        <v>15</v>
      </c>
      <c r="L39" s="44" t="s">
        <v>21</v>
      </c>
      <c r="M39" s="53" t="s">
        <v>128</v>
      </c>
      <c r="N39" s="53"/>
      <c r="O39" s="53"/>
      <c r="P39" s="44"/>
      <c r="Q39" s="53"/>
      <c r="R39" s="49"/>
    </row>
    <row r="40" spans="1:18" ht="15.6" x14ac:dyDescent="0.3">
      <c r="A40" s="49" t="s">
        <v>329</v>
      </c>
      <c r="B40" s="44" t="s">
        <v>330</v>
      </c>
      <c r="C40" s="53" t="s">
        <v>806</v>
      </c>
      <c r="D40" s="53" t="s">
        <v>983</v>
      </c>
      <c r="E40" s="44" t="s">
        <v>336</v>
      </c>
      <c r="F40" s="53" t="s">
        <v>959</v>
      </c>
      <c r="G40" s="53" t="s">
        <v>27</v>
      </c>
      <c r="H40" s="53" t="s">
        <v>973</v>
      </c>
      <c r="I40" s="53" t="s">
        <v>968</v>
      </c>
      <c r="J40" s="53" t="s">
        <v>337</v>
      </c>
      <c r="K40" s="53" t="s">
        <v>15</v>
      </c>
      <c r="L40" s="44" t="s">
        <v>21</v>
      </c>
      <c r="M40" s="53" t="s">
        <v>295</v>
      </c>
      <c r="N40" s="53"/>
      <c r="O40" s="53"/>
      <c r="P40" s="44"/>
      <c r="Q40" s="53"/>
      <c r="R40" s="49"/>
    </row>
    <row r="41" spans="1:18" ht="15.6" x14ac:dyDescent="0.3">
      <c r="A41" s="49" t="s">
        <v>343</v>
      </c>
      <c r="B41" s="44" t="s">
        <v>340</v>
      </c>
      <c r="C41" s="53" t="s">
        <v>831</v>
      </c>
      <c r="D41" s="53" t="s">
        <v>983</v>
      </c>
      <c r="E41" s="44" t="s">
        <v>344</v>
      </c>
      <c r="F41" s="53" t="s">
        <v>959</v>
      </c>
      <c r="G41" s="53" t="s">
        <v>11</v>
      </c>
      <c r="H41" s="53" t="s">
        <v>973</v>
      </c>
      <c r="I41" s="53" t="s">
        <v>968</v>
      </c>
      <c r="J41" s="53" t="s">
        <v>12</v>
      </c>
      <c r="K41" s="53" t="s">
        <v>15</v>
      </c>
      <c r="L41" s="44" t="s">
        <v>21</v>
      </c>
      <c r="M41" s="53" t="s">
        <v>128</v>
      </c>
      <c r="N41" s="53"/>
      <c r="O41" s="53"/>
      <c r="P41" s="44"/>
      <c r="Q41" s="53"/>
      <c r="R41" s="49"/>
    </row>
    <row r="42" spans="1:18" ht="15.6" x14ac:dyDescent="0.3">
      <c r="A42" s="49" t="s">
        <v>348</v>
      </c>
      <c r="B42" s="44" t="s">
        <v>340</v>
      </c>
      <c r="C42" s="53" t="s">
        <v>831</v>
      </c>
      <c r="D42" s="53" t="s">
        <v>983</v>
      </c>
      <c r="E42" s="44" t="s">
        <v>32</v>
      </c>
      <c r="F42" s="53" t="s">
        <v>32</v>
      </c>
      <c r="G42" s="53" t="s">
        <v>86</v>
      </c>
      <c r="H42" s="53" t="s">
        <v>86</v>
      </c>
      <c r="I42" s="53" t="s">
        <v>967</v>
      </c>
      <c r="J42" s="53" t="s">
        <v>87</v>
      </c>
      <c r="K42" s="53" t="s">
        <v>15</v>
      </c>
      <c r="L42" s="44" t="s">
        <v>1036</v>
      </c>
      <c r="M42" s="53" t="s">
        <v>349</v>
      </c>
      <c r="N42" s="53"/>
      <c r="O42" s="53"/>
      <c r="P42" s="44"/>
      <c r="Q42" s="53"/>
      <c r="R42" s="49"/>
    </row>
    <row r="43" spans="1:18" ht="15.6" x14ac:dyDescent="0.3">
      <c r="A43" s="49" t="s">
        <v>350</v>
      </c>
      <c r="B43" s="44" t="s">
        <v>340</v>
      </c>
      <c r="C43" s="53" t="s">
        <v>831</v>
      </c>
      <c r="D43" s="53" t="s">
        <v>983</v>
      </c>
      <c r="E43" s="44" t="s">
        <v>32</v>
      </c>
      <c r="F43" s="53" t="s">
        <v>32</v>
      </c>
      <c r="G43" s="53" t="s">
        <v>86</v>
      </c>
      <c r="H43" s="53" t="s">
        <v>86</v>
      </c>
      <c r="I43" s="53" t="s">
        <v>967</v>
      </c>
      <c r="J43" s="53" t="s">
        <v>87</v>
      </c>
      <c r="K43" s="53" t="s">
        <v>15</v>
      </c>
      <c r="L43" s="44" t="s">
        <v>125</v>
      </c>
      <c r="M43" s="53">
        <v>1801</v>
      </c>
      <c r="N43" s="53"/>
      <c r="O43" s="53"/>
      <c r="P43" s="44"/>
      <c r="Q43" s="53"/>
      <c r="R43" s="49"/>
    </row>
    <row r="44" spans="1:18" ht="15.6" x14ac:dyDescent="0.3">
      <c r="A44" s="49" t="s">
        <v>786</v>
      </c>
      <c r="B44" s="44" t="s">
        <v>357</v>
      </c>
      <c r="C44" s="53" t="s">
        <v>834</v>
      </c>
      <c r="D44" s="53" t="s">
        <v>982</v>
      </c>
      <c r="E44" s="44" t="s">
        <v>359</v>
      </c>
      <c r="F44" s="53" t="s">
        <v>959</v>
      </c>
      <c r="G44" s="53" t="s">
        <v>213</v>
      </c>
      <c r="H44" s="53" t="s">
        <v>972</v>
      </c>
      <c r="I44" s="53" t="s">
        <v>967</v>
      </c>
      <c r="J44" s="53">
        <v>1811</v>
      </c>
      <c r="K44" s="53" t="s">
        <v>787</v>
      </c>
      <c r="L44" s="44" t="s">
        <v>21</v>
      </c>
      <c r="M44" s="53">
        <v>1813</v>
      </c>
      <c r="N44" s="53"/>
      <c r="O44" s="53"/>
      <c r="P44" s="44"/>
      <c r="Q44" s="53"/>
      <c r="R44" s="49"/>
    </row>
    <row r="45" spans="1:18" s="50" customFormat="1" ht="31.2" x14ac:dyDescent="0.3">
      <c r="A45" s="49" t="s">
        <v>360</v>
      </c>
      <c r="B45" s="44" t="s">
        <v>357</v>
      </c>
      <c r="C45" s="53" t="s">
        <v>834</v>
      </c>
      <c r="D45" s="53" t="s">
        <v>982</v>
      </c>
      <c r="E45" s="44" t="s">
        <v>996</v>
      </c>
      <c r="F45" s="53" t="s">
        <v>959</v>
      </c>
      <c r="G45" s="53" t="s">
        <v>45</v>
      </c>
      <c r="H45" s="53" t="s">
        <v>972</v>
      </c>
      <c r="I45" s="53" t="s">
        <v>967</v>
      </c>
      <c r="J45" s="53">
        <v>1811</v>
      </c>
      <c r="K45" s="53" t="s">
        <v>15</v>
      </c>
      <c r="L45" s="44" t="s">
        <v>361</v>
      </c>
      <c r="M45" s="53">
        <v>1872</v>
      </c>
      <c r="N45" s="53"/>
      <c r="O45" s="53"/>
      <c r="P45" s="44"/>
      <c r="Q45" s="53"/>
      <c r="R45" s="49" t="s">
        <v>997</v>
      </c>
    </row>
    <row r="46" spans="1:18" ht="15.6" x14ac:dyDescent="0.3">
      <c r="A46" s="49" t="s">
        <v>372</v>
      </c>
      <c r="B46" s="44" t="s">
        <v>367</v>
      </c>
      <c r="C46" s="53" t="s">
        <v>839</v>
      </c>
      <c r="D46" s="53" t="s">
        <v>978</v>
      </c>
      <c r="E46" s="44" t="s">
        <v>354</v>
      </c>
      <c r="F46" s="53" t="s">
        <v>959</v>
      </c>
      <c r="G46" s="53" t="s">
        <v>213</v>
      </c>
      <c r="H46" s="53" t="s">
        <v>972</v>
      </c>
      <c r="I46" s="53" t="s">
        <v>967</v>
      </c>
      <c r="J46" s="53">
        <v>1811</v>
      </c>
      <c r="K46" s="53" t="s">
        <v>15</v>
      </c>
      <c r="L46" s="44" t="s">
        <v>21</v>
      </c>
      <c r="M46" s="53">
        <v>1813</v>
      </c>
      <c r="N46" s="53"/>
      <c r="O46" s="53"/>
      <c r="P46" s="44"/>
      <c r="Q46" s="53"/>
      <c r="R46" s="49"/>
    </row>
    <row r="47" spans="1:18" ht="15.6" x14ac:dyDescent="0.3">
      <c r="A47" s="49" t="s">
        <v>380</v>
      </c>
      <c r="B47" s="44" t="s">
        <v>381</v>
      </c>
      <c r="C47" s="53" t="s">
        <v>844</v>
      </c>
      <c r="D47" s="53" t="s">
        <v>985</v>
      </c>
      <c r="E47" s="44" t="s">
        <v>382</v>
      </c>
      <c r="F47" s="53" t="s">
        <v>959</v>
      </c>
      <c r="G47" s="53" t="s">
        <v>45</v>
      </c>
      <c r="H47" s="53" t="s">
        <v>972</v>
      </c>
      <c r="I47" s="53" t="s">
        <v>967</v>
      </c>
      <c r="J47" s="53">
        <v>1811</v>
      </c>
      <c r="K47" s="53" t="s">
        <v>15</v>
      </c>
      <c r="L47" s="44" t="s">
        <v>21</v>
      </c>
      <c r="M47" s="53" t="s">
        <v>383</v>
      </c>
      <c r="N47" s="53"/>
      <c r="O47" s="53"/>
      <c r="P47" s="44"/>
      <c r="Q47" s="53"/>
      <c r="R47" s="49"/>
    </row>
    <row r="48" spans="1:18" ht="15.6" x14ac:dyDescent="0.3">
      <c r="A48" s="49" t="s">
        <v>389</v>
      </c>
      <c r="B48" s="44" t="s">
        <v>390</v>
      </c>
      <c r="C48" s="53" t="s">
        <v>845</v>
      </c>
      <c r="D48" s="53" t="s">
        <v>984</v>
      </c>
      <c r="E48" s="44" t="s">
        <v>391</v>
      </c>
      <c r="F48" s="53" t="s">
        <v>963</v>
      </c>
      <c r="G48" s="53" t="s">
        <v>27</v>
      </c>
      <c r="H48" s="53" t="s">
        <v>973</v>
      </c>
      <c r="I48" s="53" t="s">
        <v>968</v>
      </c>
      <c r="J48" s="53">
        <v>1798</v>
      </c>
      <c r="K48" s="53" t="s">
        <v>15</v>
      </c>
      <c r="L48" s="44" t="s">
        <v>21</v>
      </c>
      <c r="M48" s="53" t="s">
        <v>392</v>
      </c>
      <c r="N48" s="53"/>
      <c r="O48" s="53"/>
      <c r="P48" s="44"/>
      <c r="Q48" s="53"/>
      <c r="R48" s="49" t="s">
        <v>393</v>
      </c>
    </row>
    <row r="49" spans="1:18" ht="15.6" x14ac:dyDescent="0.3">
      <c r="A49" s="49" t="s">
        <v>398</v>
      </c>
      <c r="B49" s="44" t="s">
        <v>399</v>
      </c>
      <c r="C49" s="53" t="s">
        <v>851</v>
      </c>
      <c r="D49" s="53" t="s">
        <v>985</v>
      </c>
      <c r="E49" s="44" t="s">
        <v>354</v>
      </c>
      <c r="F49" s="53" t="s">
        <v>959</v>
      </c>
      <c r="G49" s="53" t="s">
        <v>400</v>
      </c>
      <c r="H49" s="53" t="s">
        <v>974</v>
      </c>
      <c r="I49" s="53" t="s">
        <v>967</v>
      </c>
      <c r="J49" s="53">
        <v>1811</v>
      </c>
      <c r="K49" s="53" t="s">
        <v>787</v>
      </c>
      <c r="L49" s="44" t="s">
        <v>21</v>
      </c>
      <c r="M49" s="53">
        <v>1813</v>
      </c>
      <c r="N49" s="53"/>
      <c r="O49" s="53"/>
      <c r="P49" s="44"/>
      <c r="Q49" s="53"/>
      <c r="R49" s="49"/>
    </row>
    <row r="50" spans="1:18" ht="15.6" x14ac:dyDescent="0.3">
      <c r="A50" s="49" t="s">
        <v>160</v>
      </c>
      <c r="B50" s="44" t="s">
        <v>399</v>
      </c>
      <c r="C50" s="53" t="s">
        <v>851</v>
      </c>
      <c r="D50" s="53" t="s">
        <v>985</v>
      </c>
      <c r="E50" s="44" t="s">
        <v>401</v>
      </c>
      <c r="F50" s="53" t="s">
        <v>963</v>
      </c>
      <c r="G50" s="53" t="s">
        <v>27</v>
      </c>
      <c r="H50" s="53" t="s">
        <v>973</v>
      </c>
      <c r="I50" s="53" t="s">
        <v>968</v>
      </c>
      <c r="J50" s="53">
        <v>1798</v>
      </c>
      <c r="K50" s="53" t="s">
        <v>15</v>
      </c>
      <c r="L50" s="44" t="s">
        <v>21</v>
      </c>
      <c r="M50" s="53" t="s">
        <v>392</v>
      </c>
      <c r="N50" s="53"/>
      <c r="O50" s="53"/>
      <c r="P50" s="44"/>
      <c r="Q50" s="53"/>
      <c r="R50" s="49" t="s">
        <v>402</v>
      </c>
    </row>
    <row r="51" spans="1:18" ht="15.6" x14ac:dyDescent="0.3">
      <c r="A51" s="49" t="s">
        <v>405</v>
      </c>
      <c r="B51" s="44" t="s">
        <v>406</v>
      </c>
      <c r="C51" s="53" t="s">
        <v>852</v>
      </c>
      <c r="D51" s="53" t="s">
        <v>985</v>
      </c>
      <c r="E51" s="44" t="s">
        <v>790</v>
      </c>
      <c r="F51" s="53" t="s">
        <v>959</v>
      </c>
      <c r="G51" s="53" t="s">
        <v>113</v>
      </c>
      <c r="H51" s="53" t="s">
        <v>975</v>
      </c>
      <c r="I51" s="53" t="s">
        <v>969</v>
      </c>
      <c r="J51" s="53" t="s">
        <v>114</v>
      </c>
      <c r="K51" s="53" t="s">
        <v>15</v>
      </c>
      <c r="L51" s="44" t="s">
        <v>21</v>
      </c>
      <c r="M51" s="53" t="s">
        <v>128</v>
      </c>
      <c r="N51" s="53"/>
      <c r="O51" s="53"/>
      <c r="P51" s="44"/>
      <c r="Q51" s="53"/>
      <c r="R51" s="49"/>
    </row>
    <row r="52" spans="1:18" ht="15.6" x14ac:dyDescent="0.3">
      <c r="A52" s="49" t="s">
        <v>412</v>
      </c>
      <c r="B52" s="44" t="s">
        <v>441</v>
      </c>
      <c r="C52" s="53" t="s">
        <v>854</v>
      </c>
      <c r="D52" s="53" t="s">
        <v>981</v>
      </c>
      <c r="E52" s="44" t="s">
        <v>344</v>
      </c>
      <c r="F52" s="53" t="s">
        <v>959</v>
      </c>
      <c r="G52" s="53" t="s">
        <v>442</v>
      </c>
      <c r="H52" s="53" t="s">
        <v>972</v>
      </c>
      <c r="I52" s="53" t="s">
        <v>967</v>
      </c>
      <c r="J52" s="53">
        <v>1811</v>
      </c>
      <c r="K52" s="53" t="s">
        <v>15</v>
      </c>
      <c r="L52" s="44" t="s">
        <v>21</v>
      </c>
      <c r="M52" s="53" t="s">
        <v>383</v>
      </c>
      <c r="N52" s="53"/>
      <c r="O52" s="53"/>
      <c r="P52" s="44"/>
      <c r="Q52" s="53"/>
      <c r="R52" s="49"/>
    </row>
    <row r="53" spans="1:18" ht="15.6" x14ac:dyDescent="0.3">
      <c r="A53" s="49" t="s">
        <v>205</v>
      </c>
      <c r="B53" s="44" t="s">
        <v>813</v>
      </c>
      <c r="C53" s="53" t="s">
        <v>798</v>
      </c>
      <c r="D53" s="53" t="s">
        <v>982</v>
      </c>
      <c r="E53" s="44"/>
      <c r="F53" s="53" t="s">
        <v>961</v>
      </c>
      <c r="G53" s="53" t="s">
        <v>113</v>
      </c>
      <c r="H53" s="53" t="s">
        <v>975</v>
      </c>
      <c r="I53" s="53" t="s">
        <v>969</v>
      </c>
      <c r="J53" s="53">
        <v>1796</v>
      </c>
      <c r="K53" s="53" t="s">
        <v>15</v>
      </c>
      <c r="L53" s="44" t="s">
        <v>206</v>
      </c>
      <c r="M53" s="53">
        <v>1801</v>
      </c>
      <c r="N53" s="53"/>
      <c r="O53" s="53"/>
      <c r="P53" s="44"/>
      <c r="Q53" s="53"/>
      <c r="R53" s="49"/>
    </row>
    <row r="54" spans="1:18" ht="15.6" x14ac:dyDescent="0.3">
      <c r="A54" s="49" t="s">
        <v>207</v>
      </c>
      <c r="B54" s="44" t="s">
        <v>813</v>
      </c>
      <c r="C54" s="53" t="s">
        <v>798</v>
      </c>
      <c r="D54" s="53" t="s">
        <v>982</v>
      </c>
      <c r="E54" s="44"/>
      <c r="F54" s="53" t="s">
        <v>961</v>
      </c>
      <c r="G54" s="53" t="s">
        <v>113</v>
      </c>
      <c r="H54" s="53" t="s">
        <v>975</v>
      </c>
      <c r="I54" s="53" t="s">
        <v>969</v>
      </c>
      <c r="J54" s="53">
        <v>1796</v>
      </c>
      <c r="K54" s="53" t="s">
        <v>15</v>
      </c>
      <c r="L54" s="44" t="s">
        <v>206</v>
      </c>
      <c r="M54" s="53">
        <v>1801</v>
      </c>
      <c r="N54" s="53"/>
      <c r="O54" s="53"/>
      <c r="P54" s="44"/>
      <c r="Q54" s="53"/>
      <c r="R54" s="49"/>
    </row>
    <row r="55" spans="1:18" ht="15.6" x14ac:dyDescent="0.3">
      <c r="A55" s="49" t="s">
        <v>415</v>
      </c>
      <c r="B55" s="44" t="s">
        <v>459</v>
      </c>
      <c r="C55" s="53" t="s">
        <v>855</v>
      </c>
      <c r="D55" s="53" t="s">
        <v>982</v>
      </c>
      <c r="E55" s="44"/>
      <c r="F55" s="53" t="s">
        <v>961</v>
      </c>
      <c r="G55" s="53" t="s">
        <v>460</v>
      </c>
      <c r="H55" s="53" t="s">
        <v>972</v>
      </c>
      <c r="I55" s="53" t="s">
        <v>967</v>
      </c>
      <c r="J55" s="53">
        <v>1811</v>
      </c>
      <c r="K55" s="53" t="s">
        <v>15</v>
      </c>
      <c r="L55" s="44" t="s">
        <v>21</v>
      </c>
      <c r="M55" s="53" t="s">
        <v>383</v>
      </c>
      <c r="N55" s="53"/>
      <c r="O55" s="53"/>
      <c r="P55" s="44"/>
      <c r="Q55" s="53"/>
      <c r="R55" s="49"/>
    </row>
    <row r="56" spans="1:18" ht="15.6" x14ac:dyDescent="0.3">
      <c r="A56" s="49" t="s">
        <v>461</v>
      </c>
      <c r="B56" s="44" t="s">
        <v>459</v>
      </c>
      <c r="C56" s="53" t="s">
        <v>855</v>
      </c>
      <c r="D56" s="53" t="s">
        <v>982</v>
      </c>
      <c r="E56" s="44" t="s">
        <v>462</v>
      </c>
      <c r="F56" s="53" t="s">
        <v>959</v>
      </c>
      <c r="G56" s="53" t="s">
        <v>45</v>
      </c>
      <c r="H56" s="53" t="s">
        <v>972</v>
      </c>
      <c r="I56" s="53" t="s">
        <v>967</v>
      </c>
      <c r="J56" s="53" t="s">
        <v>50</v>
      </c>
      <c r="K56" s="53" t="s">
        <v>15</v>
      </c>
      <c r="L56" s="44" t="s">
        <v>21</v>
      </c>
      <c r="M56" s="53" t="s">
        <v>272</v>
      </c>
      <c r="N56" s="53"/>
      <c r="O56" s="53"/>
      <c r="P56" s="44"/>
      <c r="Q56" s="53"/>
      <c r="R56" s="49"/>
    </row>
    <row r="57" spans="1:18" ht="15.6" x14ac:dyDescent="0.3">
      <c r="A57" s="49" t="s">
        <v>409</v>
      </c>
      <c r="B57" s="44" t="s">
        <v>410</v>
      </c>
      <c r="C57" s="53" t="s">
        <v>856</v>
      </c>
      <c r="D57" s="53" t="s">
        <v>979</v>
      </c>
      <c r="E57" s="44" t="s">
        <v>411</v>
      </c>
      <c r="F57" s="53" t="s">
        <v>959</v>
      </c>
      <c r="G57" s="53" t="s">
        <v>45</v>
      </c>
      <c r="H57" s="53" t="s">
        <v>972</v>
      </c>
      <c r="I57" s="53" t="s">
        <v>967</v>
      </c>
      <c r="J57" s="53">
        <v>1813</v>
      </c>
      <c r="K57" s="53" t="s">
        <v>15</v>
      </c>
      <c r="L57" s="44" t="s">
        <v>21</v>
      </c>
      <c r="M57" s="53" t="s">
        <v>272</v>
      </c>
      <c r="N57" s="53"/>
      <c r="O57" s="53"/>
      <c r="P57" s="44"/>
      <c r="Q57" s="53"/>
      <c r="R57" s="49"/>
    </row>
    <row r="58" spans="1:18" ht="15.6" x14ac:dyDescent="0.3">
      <c r="A58" s="49" t="s">
        <v>102</v>
      </c>
      <c r="B58" s="44" t="s">
        <v>687</v>
      </c>
      <c r="C58" s="53" t="s">
        <v>857</v>
      </c>
      <c r="D58" s="53" t="s">
        <v>983</v>
      </c>
      <c r="E58" s="44" t="s">
        <v>10</v>
      </c>
      <c r="F58" s="53" t="s">
        <v>959</v>
      </c>
      <c r="G58" s="53" t="s">
        <v>11</v>
      </c>
      <c r="H58" s="53" t="s">
        <v>973</v>
      </c>
      <c r="I58" s="53" t="s">
        <v>968</v>
      </c>
      <c r="J58" s="53" t="s">
        <v>12</v>
      </c>
      <c r="K58" s="53" t="s">
        <v>15</v>
      </c>
      <c r="L58" s="44" t="s">
        <v>688</v>
      </c>
      <c r="M58" s="53">
        <v>1895</v>
      </c>
      <c r="N58" s="53"/>
      <c r="O58" s="53"/>
      <c r="P58" s="44"/>
      <c r="Q58" s="53"/>
      <c r="R58" s="49"/>
    </row>
    <row r="59" spans="1:18" ht="15.6" x14ac:dyDescent="0.3">
      <c r="A59" s="49" t="s">
        <v>160</v>
      </c>
      <c r="B59" s="44" t="s">
        <v>418</v>
      </c>
      <c r="C59" s="53" t="s">
        <v>858</v>
      </c>
      <c r="D59" s="53" t="s">
        <v>984</v>
      </c>
      <c r="E59" s="44" t="s">
        <v>419</v>
      </c>
      <c r="F59" s="53" t="s">
        <v>959</v>
      </c>
      <c r="G59" s="53" t="s">
        <v>147</v>
      </c>
      <c r="H59" s="53" t="s">
        <v>973</v>
      </c>
      <c r="I59" s="53" t="s">
        <v>968</v>
      </c>
      <c r="J59" s="53" t="s">
        <v>148</v>
      </c>
      <c r="K59" s="53" t="s">
        <v>15</v>
      </c>
      <c r="L59" s="44" t="s">
        <v>420</v>
      </c>
      <c r="M59" s="53">
        <v>1872</v>
      </c>
      <c r="N59" s="53"/>
      <c r="O59" s="53"/>
      <c r="P59" s="44"/>
      <c r="Q59" s="53"/>
      <c r="R59" s="49"/>
    </row>
    <row r="60" spans="1:18" ht="31.2" x14ac:dyDescent="0.3">
      <c r="A60" s="49" t="s">
        <v>421</v>
      </c>
      <c r="B60" s="44" t="s">
        <v>422</v>
      </c>
      <c r="C60" s="53" t="s">
        <v>859</v>
      </c>
      <c r="D60" s="53" t="s">
        <v>979</v>
      </c>
      <c r="E60" s="44" t="s">
        <v>49</v>
      </c>
      <c r="F60" s="53" t="s">
        <v>959</v>
      </c>
      <c r="G60" s="53" t="s">
        <v>45</v>
      </c>
      <c r="H60" s="53" t="s">
        <v>972</v>
      </c>
      <c r="I60" s="53" t="s">
        <v>967</v>
      </c>
      <c r="J60" s="53">
        <v>1811</v>
      </c>
      <c r="K60" s="53" t="s">
        <v>15</v>
      </c>
      <c r="L60" s="44" t="s">
        <v>21</v>
      </c>
      <c r="M60" s="53" t="s">
        <v>383</v>
      </c>
      <c r="N60" s="53"/>
      <c r="O60" s="53"/>
      <c r="P60" s="44"/>
      <c r="Q60" s="53"/>
      <c r="R60" s="49"/>
    </row>
    <row r="61" spans="1:18" ht="15.6" x14ac:dyDescent="0.3">
      <c r="A61" s="49" t="s">
        <v>432</v>
      </c>
      <c r="B61" s="44" t="s">
        <v>433</v>
      </c>
      <c r="C61" s="53" t="s">
        <v>860</v>
      </c>
      <c r="D61" s="53" t="s">
        <v>982</v>
      </c>
      <c r="E61" s="44" t="s">
        <v>434</v>
      </c>
      <c r="F61" s="53" t="s">
        <v>959</v>
      </c>
      <c r="G61" s="53" t="s">
        <v>45</v>
      </c>
      <c r="H61" s="53" t="s">
        <v>972</v>
      </c>
      <c r="I61" s="53" t="s">
        <v>967</v>
      </c>
      <c r="J61" s="53">
        <v>1813</v>
      </c>
      <c r="K61" s="53" t="s">
        <v>15</v>
      </c>
      <c r="L61" s="44" t="s">
        <v>21</v>
      </c>
      <c r="M61" s="53" t="s">
        <v>272</v>
      </c>
      <c r="N61" s="53"/>
      <c r="O61" s="53"/>
      <c r="P61" s="44"/>
      <c r="Q61" s="53"/>
      <c r="R61" s="49"/>
    </row>
    <row r="62" spans="1:18" ht="15.6" x14ac:dyDescent="0.3">
      <c r="A62" s="49" t="s">
        <v>435</v>
      </c>
      <c r="B62" s="44" t="s">
        <v>436</v>
      </c>
      <c r="C62" s="53" t="s">
        <v>861</v>
      </c>
      <c r="D62" s="53" t="s">
        <v>982</v>
      </c>
      <c r="E62" s="44" t="s">
        <v>437</v>
      </c>
      <c r="F62" s="53" t="s">
        <v>959</v>
      </c>
      <c r="G62" s="53" t="s">
        <v>27</v>
      </c>
      <c r="H62" s="53" t="s">
        <v>973</v>
      </c>
      <c r="I62" s="53" t="s">
        <v>968</v>
      </c>
      <c r="J62" s="53">
        <v>1802</v>
      </c>
      <c r="K62" s="53" t="s">
        <v>15</v>
      </c>
      <c r="L62" s="44" t="s">
        <v>21</v>
      </c>
      <c r="M62" s="53">
        <v>1815</v>
      </c>
      <c r="N62" s="53"/>
      <c r="O62" s="53"/>
      <c r="P62" s="44"/>
      <c r="Q62" s="53"/>
      <c r="R62" s="49"/>
    </row>
    <row r="63" spans="1:18" ht="15.6" x14ac:dyDescent="0.3">
      <c r="A63" s="49" t="s">
        <v>129</v>
      </c>
      <c r="B63" s="44" t="s">
        <v>436</v>
      </c>
      <c r="C63" s="53" t="s">
        <v>861</v>
      </c>
      <c r="D63" s="53" t="s">
        <v>982</v>
      </c>
      <c r="E63" s="44" t="s">
        <v>438</v>
      </c>
      <c r="F63" s="53" t="s">
        <v>959</v>
      </c>
      <c r="G63" s="53" t="s">
        <v>45</v>
      </c>
      <c r="H63" s="53" t="s">
        <v>972</v>
      </c>
      <c r="I63" s="53" t="s">
        <v>967</v>
      </c>
      <c r="J63" s="53">
        <v>1811</v>
      </c>
      <c r="K63" s="53" t="s">
        <v>15</v>
      </c>
      <c r="L63" s="44" t="s">
        <v>21</v>
      </c>
      <c r="M63" s="53" t="s">
        <v>383</v>
      </c>
      <c r="N63" s="53"/>
      <c r="O63" s="53"/>
      <c r="P63" s="44"/>
      <c r="Q63" s="53"/>
      <c r="R63" s="49"/>
    </row>
    <row r="64" spans="1:18" ht="15.6" x14ac:dyDescent="0.3">
      <c r="A64" s="49" t="s">
        <v>423</v>
      </c>
      <c r="B64" s="44" t="s">
        <v>424</v>
      </c>
      <c r="C64" s="53" t="s">
        <v>862</v>
      </c>
      <c r="D64" s="53" t="s">
        <v>983</v>
      </c>
      <c r="E64" s="44" t="s">
        <v>146</v>
      </c>
      <c r="F64" s="53" t="s">
        <v>959</v>
      </c>
      <c r="G64" s="53" t="s">
        <v>86</v>
      </c>
      <c r="H64" s="53" t="s">
        <v>86</v>
      </c>
      <c r="I64" s="53" t="s">
        <v>967</v>
      </c>
      <c r="J64" s="53" t="s">
        <v>199</v>
      </c>
      <c r="K64" s="53" t="s">
        <v>787</v>
      </c>
      <c r="L64" s="44" t="s">
        <v>21</v>
      </c>
      <c r="M64" s="53" t="s">
        <v>295</v>
      </c>
      <c r="N64" s="53"/>
      <c r="O64" s="53"/>
      <c r="P64" s="44"/>
      <c r="Q64" s="53"/>
      <c r="R64" s="49"/>
    </row>
    <row r="65" spans="1:18" ht="15.6" x14ac:dyDescent="0.3">
      <c r="A65" s="49" t="s">
        <v>111</v>
      </c>
      <c r="B65" s="44" t="s">
        <v>112</v>
      </c>
      <c r="C65" s="53" t="s">
        <v>864</v>
      </c>
      <c r="D65" s="53" t="s">
        <v>982</v>
      </c>
      <c r="E65" s="44" t="s">
        <v>279</v>
      </c>
      <c r="F65" s="53" t="s">
        <v>964</v>
      </c>
      <c r="G65" s="53" t="s">
        <v>113</v>
      </c>
      <c r="H65" s="53" t="s">
        <v>975</v>
      </c>
      <c r="I65" s="53" t="s">
        <v>969</v>
      </c>
      <c r="J65" s="53" t="s">
        <v>114</v>
      </c>
      <c r="K65" s="53" t="s">
        <v>15</v>
      </c>
      <c r="L65" s="44" t="s">
        <v>284</v>
      </c>
      <c r="M65" s="53">
        <v>1801</v>
      </c>
      <c r="N65" s="53"/>
      <c r="O65" s="53"/>
      <c r="P65" s="44"/>
      <c r="Q65" s="53"/>
      <c r="R65" s="49"/>
    </row>
    <row r="66" spans="1:18" ht="15.6" x14ac:dyDescent="0.3">
      <c r="A66" s="49" t="s">
        <v>168</v>
      </c>
      <c r="B66" s="44" t="s">
        <v>428</v>
      </c>
      <c r="C66" s="53" t="s">
        <v>865</v>
      </c>
      <c r="D66" s="53" t="s">
        <v>978</v>
      </c>
      <c r="E66" s="44" t="s">
        <v>429</v>
      </c>
      <c r="F66" s="53" t="s">
        <v>959</v>
      </c>
      <c r="G66" s="53" t="s">
        <v>213</v>
      </c>
      <c r="H66" s="53" t="s">
        <v>972</v>
      </c>
      <c r="I66" s="53" t="s">
        <v>967</v>
      </c>
      <c r="J66" s="53">
        <v>1811</v>
      </c>
      <c r="K66" s="53" t="s">
        <v>15</v>
      </c>
      <c r="L66" s="44" t="s">
        <v>21</v>
      </c>
      <c r="M66" s="53">
        <v>1813</v>
      </c>
      <c r="N66" s="53"/>
      <c r="O66" s="53"/>
      <c r="P66" s="44"/>
      <c r="Q66" s="53"/>
      <c r="R66" s="49"/>
    </row>
    <row r="67" spans="1:18" ht="15.6" x14ac:dyDescent="0.3">
      <c r="A67" s="49" t="s">
        <v>396</v>
      </c>
      <c r="B67" s="44" t="s">
        <v>883</v>
      </c>
      <c r="C67" s="53" t="s">
        <v>873</v>
      </c>
      <c r="D67" s="53" t="s">
        <v>986</v>
      </c>
      <c r="E67" s="44" t="s">
        <v>10</v>
      </c>
      <c r="F67" s="53" t="s">
        <v>959</v>
      </c>
      <c r="G67" s="53" t="s">
        <v>11</v>
      </c>
      <c r="H67" s="53" t="s">
        <v>973</v>
      </c>
      <c r="I67" s="53" t="s">
        <v>968</v>
      </c>
      <c r="J67" s="53" t="s">
        <v>12</v>
      </c>
      <c r="K67" s="53" t="s">
        <v>787</v>
      </c>
      <c r="L67" s="44" t="s">
        <v>21</v>
      </c>
      <c r="M67" s="53" t="s">
        <v>397</v>
      </c>
      <c r="N67" s="53"/>
      <c r="O67" s="53"/>
      <c r="P67" s="44"/>
      <c r="Q67" s="53"/>
      <c r="R67" s="49"/>
    </row>
    <row r="68" spans="1:18" ht="15.6" x14ac:dyDescent="0.3">
      <c r="A68" s="49" t="s">
        <v>376</v>
      </c>
      <c r="B68" s="44" t="s">
        <v>840</v>
      </c>
      <c r="C68" s="53" t="s">
        <v>841</v>
      </c>
      <c r="D68" s="53" t="s">
        <v>982</v>
      </c>
      <c r="E68" s="44" t="s">
        <v>377</v>
      </c>
      <c r="F68" s="53" t="s">
        <v>959</v>
      </c>
      <c r="G68" s="53" t="s">
        <v>63</v>
      </c>
      <c r="H68" s="53" t="s">
        <v>63</v>
      </c>
      <c r="I68" s="53" t="s">
        <v>967</v>
      </c>
      <c r="J68" s="53">
        <v>1811</v>
      </c>
      <c r="K68" s="53" t="s">
        <v>15</v>
      </c>
      <c r="L68" s="44" t="s">
        <v>21</v>
      </c>
      <c r="M68" s="53" t="s">
        <v>237</v>
      </c>
      <c r="N68" s="53"/>
      <c r="O68" s="53"/>
      <c r="P68" s="44"/>
      <c r="Q68" s="53"/>
      <c r="R68" s="49"/>
    </row>
    <row r="69" spans="1:18" ht="31.2" x14ac:dyDescent="0.3">
      <c r="A69" s="49" t="s">
        <v>249</v>
      </c>
      <c r="B69" s="44" t="s">
        <v>953</v>
      </c>
      <c r="C69" s="53" t="s">
        <v>955</v>
      </c>
      <c r="D69" s="53" t="s">
        <v>984</v>
      </c>
      <c r="E69" s="44" t="s">
        <v>32</v>
      </c>
      <c r="F69" s="53" t="s">
        <v>32</v>
      </c>
      <c r="G69" s="53" t="s">
        <v>86</v>
      </c>
      <c r="H69" s="53" t="s">
        <v>86</v>
      </c>
      <c r="I69" s="53" t="s">
        <v>967</v>
      </c>
      <c r="J69" s="53" t="s">
        <v>87</v>
      </c>
      <c r="K69" s="53" t="s">
        <v>15</v>
      </c>
      <c r="L69" s="44" t="s">
        <v>21</v>
      </c>
      <c r="M69" s="53" t="s">
        <v>128</v>
      </c>
      <c r="N69" s="53"/>
      <c r="O69" s="53"/>
      <c r="P69" s="44"/>
      <c r="Q69" s="53"/>
      <c r="R69" s="49"/>
    </row>
    <row r="70" spans="1:18" ht="15.6" x14ac:dyDescent="0.3">
      <c r="A70" s="49" t="s">
        <v>502</v>
      </c>
      <c r="B70" s="44" t="s">
        <v>905</v>
      </c>
      <c r="C70" s="53" t="s">
        <v>904</v>
      </c>
      <c r="D70" s="53" t="s">
        <v>983</v>
      </c>
      <c r="E70" s="44" t="s">
        <v>503</v>
      </c>
      <c r="F70" s="53" t="s">
        <v>959</v>
      </c>
      <c r="G70" s="53" t="s">
        <v>27</v>
      </c>
      <c r="H70" s="53" t="s">
        <v>973</v>
      </c>
      <c r="I70" s="53" t="s">
        <v>968</v>
      </c>
      <c r="J70" s="53">
        <v>1802</v>
      </c>
      <c r="K70" s="53" t="s">
        <v>15</v>
      </c>
      <c r="L70" s="44" t="s">
        <v>504</v>
      </c>
      <c r="M70" s="53">
        <v>1875</v>
      </c>
      <c r="N70" s="53"/>
      <c r="O70" s="53"/>
      <c r="P70" s="44"/>
      <c r="Q70" s="53"/>
      <c r="R70" s="49"/>
    </row>
    <row r="71" spans="1:18" ht="15.6" x14ac:dyDescent="0.3">
      <c r="A71" s="49" t="s">
        <v>538</v>
      </c>
      <c r="B71" s="44" t="s">
        <v>536</v>
      </c>
      <c r="C71" s="53" t="s">
        <v>867</v>
      </c>
      <c r="D71" s="53" t="s">
        <v>983</v>
      </c>
      <c r="E71" s="44" t="s">
        <v>32</v>
      </c>
      <c r="F71" s="53" t="s">
        <v>32</v>
      </c>
      <c r="G71" s="53" t="s">
        <v>86</v>
      </c>
      <c r="H71" s="53" t="s">
        <v>86</v>
      </c>
      <c r="I71" s="53" t="s">
        <v>967</v>
      </c>
      <c r="J71" s="53" t="s">
        <v>87</v>
      </c>
      <c r="K71" s="53" t="s">
        <v>15</v>
      </c>
      <c r="L71" s="44" t="s">
        <v>537</v>
      </c>
      <c r="M71" s="53">
        <v>1811</v>
      </c>
      <c r="N71" s="53"/>
      <c r="O71" s="53"/>
      <c r="P71" s="44"/>
      <c r="Q71" s="53"/>
      <c r="R71" s="49"/>
    </row>
    <row r="72" spans="1:18" ht="15.6" x14ac:dyDescent="0.3">
      <c r="A72" s="49" t="s">
        <v>539</v>
      </c>
      <c r="B72" s="44" t="s">
        <v>536</v>
      </c>
      <c r="C72" s="53" t="s">
        <v>867</v>
      </c>
      <c r="D72" s="53" t="s">
        <v>983</v>
      </c>
      <c r="E72" s="44" t="s">
        <v>32</v>
      </c>
      <c r="F72" s="53" t="s">
        <v>32</v>
      </c>
      <c r="G72" s="53" t="s">
        <v>86</v>
      </c>
      <c r="H72" s="53" t="s">
        <v>86</v>
      </c>
      <c r="I72" s="53" t="s">
        <v>967</v>
      </c>
      <c r="J72" s="53" t="s">
        <v>87</v>
      </c>
      <c r="K72" s="53" t="s">
        <v>787</v>
      </c>
      <c r="L72" s="44" t="s">
        <v>1020</v>
      </c>
      <c r="M72" s="53">
        <v>1811</v>
      </c>
      <c r="N72" s="53"/>
      <c r="O72" s="53"/>
      <c r="P72" s="44"/>
      <c r="Q72" s="53"/>
      <c r="R72" s="49"/>
    </row>
    <row r="73" spans="1:18" ht="15.6" x14ac:dyDescent="0.3">
      <c r="A73" s="49" t="s">
        <v>541</v>
      </c>
      <c r="B73" s="44" t="s">
        <v>536</v>
      </c>
      <c r="C73" s="53" t="s">
        <v>867</v>
      </c>
      <c r="D73" s="53" t="s">
        <v>983</v>
      </c>
      <c r="E73" s="44" t="s">
        <v>401</v>
      </c>
      <c r="F73" s="53" t="s">
        <v>963</v>
      </c>
      <c r="G73" s="53" t="s">
        <v>27</v>
      </c>
      <c r="H73" s="53" t="s">
        <v>973</v>
      </c>
      <c r="I73" s="53" t="s">
        <v>968</v>
      </c>
      <c r="J73" s="53">
        <v>1798</v>
      </c>
      <c r="K73" s="53" t="s">
        <v>15</v>
      </c>
      <c r="L73" s="44" t="s">
        <v>21</v>
      </c>
      <c r="M73" s="53" t="s">
        <v>392</v>
      </c>
      <c r="N73" s="53"/>
      <c r="O73" s="53"/>
      <c r="P73" s="44"/>
      <c r="Q73" s="53"/>
      <c r="R73" s="49" t="s">
        <v>402</v>
      </c>
    </row>
    <row r="74" spans="1:18" ht="15.6" x14ac:dyDescent="0.3">
      <c r="A74" s="49" t="s">
        <v>514</v>
      </c>
      <c r="B74" s="44" t="s">
        <v>906</v>
      </c>
      <c r="C74" s="53" t="s">
        <v>907</v>
      </c>
      <c r="D74" s="53" t="s">
        <v>984</v>
      </c>
      <c r="E74" s="44" t="s">
        <v>32</v>
      </c>
      <c r="F74" s="53" t="s">
        <v>32</v>
      </c>
      <c r="G74" s="53" t="s">
        <v>86</v>
      </c>
      <c r="H74" s="53" t="s">
        <v>86</v>
      </c>
      <c r="I74" s="53" t="s">
        <v>967</v>
      </c>
      <c r="J74" s="53" t="s">
        <v>87</v>
      </c>
      <c r="K74" s="53" t="s">
        <v>787</v>
      </c>
      <c r="L74" s="44" t="s">
        <v>21</v>
      </c>
      <c r="M74" s="53" t="s">
        <v>128</v>
      </c>
      <c r="N74" s="53"/>
      <c r="O74" s="53"/>
      <c r="P74" s="44"/>
      <c r="Q74" s="53"/>
      <c r="R74" s="49"/>
    </row>
    <row r="75" spans="1:18" ht="15.6" x14ac:dyDescent="0.3">
      <c r="A75" s="49" t="s">
        <v>430</v>
      </c>
      <c r="B75" s="44" t="s">
        <v>431</v>
      </c>
      <c r="C75" s="53" t="s">
        <v>868</v>
      </c>
      <c r="D75" s="53" t="s">
        <v>982</v>
      </c>
      <c r="E75" s="44" t="s">
        <v>212</v>
      </c>
      <c r="F75" s="53" t="s">
        <v>959</v>
      </c>
      <c r="G75" s="53" t="s">
        <v>213</v>
      </c>
      <c r="H75" s="53" t="s">
        <v>972</v>
      </c>
      <c r="I75" s="53" t="s">
        <v>967</v>
      </c>
      <c r="J75" s="53">
        <v>1811</v>
      </c>
      <c r="K75" s="53" t="s">
        <v>15</v>
      </c>
      <c r="L75" s="44" t="s">
        <v>21</v>
      </c>
      <c r="M75" s="53">
        <v>1813</v>
      </c>
      <c r="N75" s="53"/>
      <c r="O75" s="53"/>
      <c r="P75" s="44"/>
      <c r="Q75" s="53"/>
      <c r="R75" s="49"/>
    </row>
    <row r="76" spans="1:18" ht="15.6" x14ac:dyDescent="0.3">
      <c r="A76" s="49" t="s">
        <v>143</v>
      </c>
      <c r="B76" s="44" t="s">
        <v>119</v>
      </c>
      <c r="C76" s="53" t="s">
        <v>871</v>
      </c>
      <c r="D76" s="53" t="s">
        <v>984</v>
      </c>
      <c r="E76" s="44" t="s">
        <v>144</v>
      </c>
      <c r="F76" s="53" t="s">
        <v>959</v>
      </c>
      <c r="G76" s="53" t="s">
        <v>11</v>
      </c>
      <c r="H76" s="53" t="s">
        <v>973</v>
      </c>
      <c r="I76" s="53" t="s">
        <v>968</v>
      </c>
      <c r="J76" s="53" t="s">
        <v>12</v>
      </c>
      <c r="K76" s="53" t="s">
        <v>15</v>
      </c>
      <c r="L76" s="44" t="s">
        <v>427</v>
      </c>
      <c r="M76" s="53">
        <v>1811</v>
      </c>
      <c r="N76" s="53"/>
      <c r="O76" s="53"/>
      <c r="P76" s="44"/>
      <c r="Q76" s="53"/>
      <c r="R76" s="49"/>
    </row>
    <row r="77" spans="1:18" ht="31.2" x14ac:dyDescent="0.3">
      <c r="A77" s="49" t="s">
        <v>139</v>
      </c>
      <c r="B77" s="44" t="s">
        <v>119</v>
      </c>
      <c r="C77" s="53" t="s">
        <v>871</v>
      </c>
      <c r="D77" s="53" t="s">
        <v>984</v>
      </c>
      <c r="E77" s="44" t="s">
        <v>140</v>
      </c>
      <c r="F77" s="53" t="s">
        <v>959</v>
      </c>
      <c r="G77" s="53" t="s">
        <v>11</v>
      </c>
      <c r="H77" s="53" t="s">
        <v>973</v>
      </c>
      <c r="I77" s="53" t="s">
        <v>968</v>
      </c>
      <c r="J77" s="53" t="s">
        <v>12</v>
      </c>
      <c r="K77" s="53" t="s">
        <v>141</v>
      </c>
      <c r="L77" s="44" t="s">
        <v>694</v>
      </c>
      <c r="M77" s="53">
        <v>1801</v>
      </c>
      <c r="N77" s="53"/>
      <c r="O77" s="53"/>
      <c r="P77" s="44"/>
      <c r="Q77" s="53"/>
      <c r="R77" s="49" t="s">
        <v>1023</v>
      </c>
    </row>
    <row r="78" spans="1:18" ht="15.6" x14ac:dyDescent="0.3">
      <c r="A78" s="49" t="s">
        <v>155</v>
      </c>
      <c r="B78" s="44" t="s">
        <v>119</v>
      </c>
      <c r="C78" s="53" t="s">
        <v>871</v>
      </c>
      <c r="D78" s="53" t="s">
        <v>984</v>
      </c>
      <c r="E78" s="44" t="s">
        <v>156</v>
      </c>
      <c r="F78" s="53" t="s">
        <v>959</v>
      </c>
      <c r="G78" s="53" t="s">
        <v>147</v>
      </c>
      <c r="H78" s="53" t="s">
        <v>973</v>
      </c>
      <c r="I78" s="53" t="s">
        <v>968</v>
      </c>
      <c r="J78" s="53" t="s">
        <v>148</v>
      </c>
      <c r="K78" s="53" t="s">
        <v>15</v>
      </c>
      <c r="L78" s="44" t="s">
        <v>537</v>
      </c>
      <c r="M78" s="53">
        <v>1805</v>
      </c>
      <c r="N78" s="53"/>
      <c r="O78" s="53"/>
      <c r="P78" s="44"/>
      <c r="Q78" s="53"/>
      <c r="R78" s="49"/>
    </row>
    <row r="79" spans="1:18" ht="15.6" x14ac:dyDescent="0.3">
      <c r="A79" s="49" t="s">
        <v>149</v>
      </c>
      <c r="B79" s="44" t="s">
        <v>119</v>
      </c>
      <c r="C79" s="53" t="s">
        <v>871</v>
      </c>
      <c r="D79" s="53" t="s">
        <v>984</v>
      </c>
      <c r="E79" s="44" t="s">
        <v>150</v>
      </c>
      <c r="F79" s="53" t="s">
        <v>959</v>
      </c>
      <c r="G79" s="53" t="s">
        <v>147</v>
      </c>
      <c r="H79" s="53" t="s">
        <v>973</v>
      </c>
      <c r="I79" s="53" t="s">
        <v>968</v>
      </c>
      <c r="J79" s="53" t="s">
        <v>148</v>
      </c>
      <c r="K79" s="53" t="s">
        <v>15</v>
      </c>
      <c r="L79" s="44" t="s">
        <v>1037</v>
      </c>
      <c r="M79" s="53" t="s">
        <v>152</v>
      </c>
      <c r="N79" s="53"/>
      <c r="O79" s="53"/>
      <c r="P79" s="44"/>
      <c r="Q79" s="53"/>
      <c r="R79" s="49"/>
    </row>
    <row r="80" spans="1:18" ht="15.6" x14ac:dyDescent="0.3">
      <c r="A80" s="49" t="s">
        <v>161</v>
      </c>
      <c r="B80" s="44" t="s">
        <v>119</v>
      </c>
      <c r="C80" s="53" t="s">
        <v>871</v>
      </c>
      <c r="D80" s="53" t="s">
        <v>984</v>
      </c>
      <c r="E80" s="44" t="s">
        <v>162</v>
      </c>
      <c r="F80" s="53" t="s">
        <v>959</v>
      </c>
      <c r="G80" s="53" t="s">
        <v>147</v>
      </c>
      <c r="H80" s="53" t="s">
        <v>973</v>
      </c>
      <c r="I80" s="53" t="s">
        <v>968</v>
      </c>
      <c r="J80" s="53" t="s">
        <v>148</v>
      </c>
      <c r="K80" s="53" t="s">
        <v>15</v>
      </c>
      <c r="L80" s="44" t="s">
        <v>1020</v>
      </c>
      <c r="M80" s="53">
        <v>1801</v>
      </c>
      <c r="N80" s="53"/>
      <c r="O80" s="53"/>
      <c r="P80" s="44"/>
      <c r="Q80" s="53"/>
      <c r="R80" s="49"/>
    </row>
    <row r="81" spans="1:18" ht="15.6" x14ac:dyDescent="0.3">
      <c r="A81" s="49" t="s">
        <v>158</v>
      </c>
      <c r="B81" s="44" t="s">
        <v>119</v>
      </c>
      <c r="C81" s="53" t="s">
        <v>871</v>
      </c>
      <c r="D81" s="53" t="s">
        <v>984</v>
      </c>
      <c r="E81" s="44" t="s">
        <v>416</v>
      </c>
      <c r="F81" s="53" t="s">
        <v>959</v>
      </c>
      <c r="G81" s="53" t="s">
        <v>147</v>
      </c>
      <c r="H81" s="53" t="s">
        <v>973</v>
      </c>
      <c r="I81" s="53" t="s">
        <v>968</v>
      </c>
      <c r="J81" s="53" t="s">
        <v>148</v>
      </c>
      <c r="K81" s="53" t="s">
        <v>787</v>
      </c>
      <c r="L81" s="44" t="s">
        <v>21</v>
      </c>
      <c r="M81" s="53">
        <v>1797</v>
      </c>
      <c r="N81" s="53"/>
      <c r="O81" s="53"/>
      <c r="P81" s="44"/>
      <c r="Q81" s="53"/>
      <c r="R81" s="49"/>
    </row>
    <row r="82" spans="1:18" ht="15.6" x14ac:dyDescent="0.3">
      <c r="A82" s="49" t="s">
        <v>159</v>
      </c>
      <c r="B82" s="44" t="s">
        <v>119</v>
      </c>
      <c r="C82" s="53" t="s">
        <v>871</v>
      </c>
      <c r="D82" s="53" t="s">
        <v>984</v>
      </c>
      <c r="E82" s="44" t="s">
        <v>416</v>
      </c>
      <c r="F82" s="53" t="s">
        <v>959</v>
      </c>
      <c r="G82" s="53" t="s">
        <v>147</v>
      </c>
      <c r="H82" s="53" t="s">
        <v>973</v>
      </c>
      <c r="I82" s="53" t="s">
        <v>968</v>
      </c>
      <c r="J82" s="53" t="s">
        <v>148</v>
      </c>
      <c r="K82" s="53" t="s">
        <v>15</v>
      </c>
      <c r="L82" s="44" t="s">
        <v>21</v>
      </c>
      <c r="M82" s="53">
        <v>1797</v>
      </c>
      <c r="N82" s="53"/>
      <c r="O82" s="53"/>
      <c r="P82" s="44"/>
      <c r="Q82" s="53"/>
      <c r="R82" s="49"/>
    </row>
    <row r="83" spans="1:18" ht="15.6" x14ac:dyDescent="0.3">
      <c r="A83" s="49" t="s">
        <v>175</v>
      </c>
      <c r="B83" s="44" t="s">
        <v>119</v>
      </c>
      <c r="C83" s="53" t="s">
        <v>871</v>
      </c>
      <c r="D83" s="53" t="s">
        <v>984</v>
      </c>
      <c r="E83" s="44"/>
      <c r="F83" s="53" t="s">
        <v>961</v>
      </c>
      <c r="G83" s="53" t="s">
        <v>176</v>
      </c>
      <c r="H83" s="53" t="s">
        <v>973</v>
      </c>
      <c r="I83" s="53" t="s">
        <v>968</v>
      </c>
      <c r="J83" s="53">
        <v>1797</v>
      </c>
      <c r="K83" s="53" t="s">
        <v>141</v>
      </c>
      <c r="L83" s="44" t="s">
        <v>712</v>
      </c>
      <c r="M83" s="53">
        <v>1801</v>
      </c>
      <c r="N83" s="53"/>
      <c r="O83" s="53"/>
      <c r="P83" s="44"/>
      <c r="Q83" s="53"/>
      <c r="R83" s="49" t="s">
        <v>1024</v>
      </c>
    </row>
    <row r="84" spans="1:18" ht="15.6" x14ac:dyDescent="0.3">
      <c r="A84" s="49" t="s">
        <v>129</v>
      </c>
      <c r="B84" s="44" t="s">
        <v>119</v>
      </c>
      <c r="C84" s="53" t="s">
        <v>871</v>
      </c>
      <c r="D84" s="53" t="s">
        <v>984</v>
      </c>
      <c r="E84" s="44" t="s">
        <v>32</v>
      </c>
      <c r="F84" s="53" t="s">
        <v>32</v>
      </c>
      <c r="G84" s="53" t="s">
        <v>86</v>
      </c>
      <c r="H84" s="53" t="s">
        <v>86</v>
      </c>
      <c r="I84" s="53" t="s">
        <v>967</v>
      </c>
      <c r="J84" s="53" t="s">
        <v>130</v>
      </c>
      <c r="K84" s="53" t="s">
        <v>15</v>
      </c>
      <c r="L84" s="44" t="s">
        <v>284</v>
      </c>
      <c r="M84" s="53">
        <v>1801</v>
      </c>
      <c r="N84" s="53"/>
      <c r="O84" s="53"/>
      <c r="P84" s="44"/>
      <c r="Q84" s="53"/>
      <c r="R84" s="49"/>
    </row>
    <row r="85" spans="1:18" ht="31.2" x14ac:dyDescent="0.3">
      <c r="A85" s="49" t="s">
        <v>131</v>
      </c>
      <c r="B85" s="44" t="s">
        <v>119</v>
      </c>
      <c r="C85" s="53" t="s">
        <v>871</v>
      </c>
      <c r="D85" s="53" t="s">
        <v>984</v>
      </c>
      <c r="E85" s="44" t="s">
        <v>32</v>
      </c>
      <c r="F85" s="53" t="s">
        <v>32</v>
      </c>
      <c r="G85" s="53" t="s">
        <v>86</v>
      </c>
      <c r="H85" s="53" t="s">
        <v>86</v>
      </c>
      <c r="I85" s="53" t="s">
        <v>967</v>
      </c>
      <c r="J85" s="53" t="s">
        <v>130</v>
      </c>
      <c r="K85" s="53" t="s">
        <v>787</v>
      </c>
      <c r="L85" s="44" t="s">
        <v>1036</v>
      </c>
      <c r="M85" s="53" t="s">
        <v>133</v>
      </c>
      <c r="N85" s="53"/>
      <c r="O85" s="53"/>
      <c r="P85" s="44"/>
      <c r="Q85" s="53"/>
      <c r="R85" s="49"/>
    </row>
    <row r="86" spans="1:18" ht="31.2" x14ac:dyDescent="0.3">
      <c r="A86" s="49" t="s">
        <v>134</v>
      </c>
      <c r="B86" s="44" t="s">
        <v>119</v>
      </c>
      <c r="C86" s="53" t="s">
        <v>871</v>
      </c>
      <c r="D86" s="53" t="s">
        <v>984</v>
      </c>
      <c r="E86" s="44" t="s">
        <v>32</v>
      </c>
      <c r="F86" s="53" t="s">
        <v>32</v>
      </c>
      <c r="G86" s="53" t="s">
        <v>86</v>
      </c>
      <c r="H86" s="53" t="s">
        <v>86</v>
      </c>
      <c r="I86" s="53" t="s">
        <v>967</v>
      </c>
      <c r="J86" s="53" t="s">
        <v>130</v>
      </c>
      <c r="K86" s="53" t="s">
        <v>15</v>
      </c>
      <c r="L86" s="44" t="s">
        <v>21</v>
      </c>
      <c r="M86" s="53" t="s">
        <v>128</v>
      </c>
      <c r="N86" s="53"/>
      <c r="O86" s="53"/>
      <c r="P86" s="44"/>
      <c r="Q86" s="53"/>
      <c r="R86" s="49"/>
    </row>
    <row r="87" spans="1:18" ht="15.6" x14ac:dyDescent="0.3">
      <c r="A87" s="49" t="s">
        <v>121</v>
      </c>
      <c r="B87" s="44" t="s">
        <v>119</v>
      </c>
      <c r="C87" s="53" t="s">
        <v>871</v>
      </c>
      <c r="D87" s="53" t="s">
        <v>984</v>
      </c>
      <c r="E87" s="44" t="s">
        <v>32</v>
      </c>
      <c r="F87" s="53" t="s">
        <v>32</v>
      </c>
      <c r="G87" s="53" t="s">
        <v>86</v>
      </c>
      <c r="H87" s="53" t="s">
        <v>86</v>
      </c>
      <c r="I87" s="53" t="s">
        <v>967</v>
      </c>
      <c r="J87" s="53" t="s">
        <v>120</v>
      </c>
      <c r="K87" s="53" t="s">
        <v>15</v>
      </c>
      <c r="L87" s="44" t="s">
        <v>537</v>
      </c>
      <c r="M87" s="53">
        <v>1811</v>
      </c>
      <c r="N87" s="53"/>
      <c r="O87" s="53"/>
      <c r="P87" s="44"/>
      <c r="Q87" s="53"/>
      <c r="R87" s="49"/>
    </row>
    <row r="88" spans="1:18" ht="15.6" x14ac:dyDescent="0.3">
      <c r="A88" s="49" t="s">
        <v>124</v>
      </c>
      <c r="B88" s="44" t="s">
        <v>119</v>
      </c>
      <c r="C88" s="53" t="s">
        <v>871</v>
      </c>
      <c r="D88" s="53" t="s">
        <v>984</v>
      </c>
      <c r="E88" s="44" t="s">
        <v>32</v>
      </c>
      <c r="F88" s="53" t="s">
        <v>32</v>
      </c>
      <c r="G88" s="53" t="s">
        <v>86</v>
      </c>
      <c r="H88" s="53" t="s">
        <v>86</v>
      </c>
      <c r="I88" s="53" t="s">
        <v>967</v>
      </c>
      <c r="J88" s="53" t="s">
        <v>120</v>
      </c>
      <c r="K88" s="53" t="s">
        <v>15</v>
      </c>
      <c r="L88" s="44" t="s">
        <v>125</v>
      </c>
      <c r="M88" s="53">
        <v>1801</v>
      </c>
      <c r="N88" s="53"/>
      <c r="O88" s="53"/>
      <c r="P88" s="44"/>
      <c r="Q88" s="53"/>
      <c r="R88" s="49"/>
    </row>
    <row r="89" spans="1:18" ht="15.6" x14ac:dyDescent="0.3">
      <c r="A89" s="49" t="s">
        <v>160</v>
      </c>
      <c r="B89" s="44" t="s">
        <v>119</v>
      </c>
      <c r="C89" s="53" t="s">
        <v>871</v>
      </c>
      <c r="D89" s="53" t="s">
        <v>984</v>
      </c>
      <c r="E89" s="44" t="s">
        <v>32</v>
      </c>
      <c r="F89" s="53" t="s">
        <v>32</v>
      </c>
      <c r="G89" s="53" t="s">
        <v>86</v>
      </c>
      <c r="H89" s="53" t="s">
        <v>86</v>
      </c>
      <c r="I89" s="53" t="s">
        <v>967</v>
      </c>
      <c r="J89" s="53" t="s">
        <v>87</v>
      </c>
      <c r="K89" s="53" t="s">
        <v>15</v>
      </c>
      <c r="L89" s="44" t="s">
        <v>991</v>
      </c>
      <c r="M89" s="53">
        <v>1895</v>
      </c>
      <c r="N89" s="53"/>
      <c r="O89" s="53"/>
      <c r="P89" s="44"/>
      <c r="Q89" s="53"/>
      <c r="R89" s="49"/>
    </row>
    <row r="90" spans="1:18" ht="15.6" x14ac:dyDescent="0.3">
      <c r="A90" s="49" t="s">
        <v>166</v>
      </c>
      <c r="B90" s="44" t="s">
        <v>119</v>
      </c>
      <c r="C90" s="53" t="s">
        <v>871</v>
      </c>
      <c r="D90" s="53" t="s">
        <v>984</v>
      </c>
      <c r="E90" s="44" t="s">
        <v>32</v>
      </c>
      <c r="F90" s="53" t="s">
        <v>32</v>
      </c>
      <c r="G90" s="53" t="s">
        <v>86</v>
      </c>
      <c r="H90" s="53" t="s">
        <v>86</v>
      </c>
      <c r="I90" s="53" t="s">
        <v>967</v>
      </c>
      <c r="J90" s="53" t="s">
        <v>87</v>
      </c>
      <c r="K90" s="53" t="s">
        <v>15</v>
      </c>
      <c r="L90" s="44" t="s">
        <v>167</v>
      </c>
      <c r="M90" s="53">
        <v>1810</v>
      </c>
      <c r="N90" s="53"/>
      <c r="O90" s="53"/>
      <c r="P90" s="44"/>
      <c r="Q90" s="53"/>
      <c r="R90" s="49"/>
    </row>
    <row r="91" spans="1:18" ht="15.6" x14ac:dyDescent="0.3">
      <c r="A91" s="49" t="s">
        <v>168</v>
      </c>
      <c r="B91" s="44" t="s">
        <v>119</v>
      </c>
      <c r="C91" s="53" t="s">
        <v>871</v>
      </c>
      <c r="D91" s="53" t="s">
        <v>984</v>
      </c>
      <c r="E91" s="44" t="s">
        <v>32</v>
      </c>
      <c r="F91" s="53" t="s">
        <v>32</v>
      </c>
      <c r="G91" s="53" t="s">
        <v>86</v>
      </c>
      <c r="H91" s="53" t="s">
        <v>86</v>
      </c>
      <c r="I91" s="53" t="s">
        <v>967</v>
      </c>
      <c r="J91" s="53" t="s">
        <v>87</v>
      </c>
      <c r="K91" s="53" t="s">
        <v>15</v>
      </c>
      <c r="L91" s="44" t="s">
        <v>992</v>
      </c>
      <c r="M91" s="53">
        <v>1801</v>
      </c>
      <c r="N91" s="53"/>
      <c r="O91" s="53"/>
      <c r="P91" s="44"/>
      <c r="Q91" s="53"/>
      <c r="R91" s="49"/>
    </row>
    <row r="92" spans="1:18" ht="15.6" x14ac:dyDescent="0.3">
      <c r="A92" s="49" t="s">
        <v>170</v>
      </c>
      <c r="B92" s="44" t="s">
        <v>119</v>
      </c>
      <c r="C92" s="53" t="s">
        <v>871</v>
      </c>
      <c r="D92" s="53" t="s">
        <v>984</v>
      </c>
      <c r="E92" s="44" t="s">
        <v>32</v>
      </c>
      <c r="F92" s="53" t="s">
        <v>32</v>
      </c>
      <c r="G92" s="53" t="s">
        <v>86</v>
      </c>
      <c r="H92" s="53" t="s">
        <v>86</v>
      </c>
      <c r="I92" s="53" t="s">
        <v>967</v>
      </c>
      <c r="J92" s="53" t="s">
        <v>87</v>
      </c>
      <c r="K92" s="53" t="s">
        <v>787</v>
      </c>
      <c r="L92" s="44" t="s">
        <v>993</v>
      </c>
      <c r="M92" s="53">
        <v>1876</v>
      </c>
      <c r="N92" s="53"/>
      <c r="O92" s="53"/>
      <c r="P92" s="44"/>
      <c r="Q92" s="53"/>
      <c r="R92" s="49"/>
    </row>
    <row r="93" spans="1:18" ht="15.6" x14ac:dyDescent="0.3">
      <c r="A93" s="49" t="s">
        <v>172</v>
      </c>
      <c r="B93" s="44" t="s">
        <v>119</v>
      </c>
      <c r="C93" s="53" t="s">
        <v>871</v>
      </c>
      <c r="D93" s="53" t="s">
        <v>984</v>
      </c>
      <c r="E93" s="44" t="s">
        <v>32</v>
      </c>
      <c r="F93" s="53" t="s">
        <v>32</v>
      </c>
      <c r="G93" s="53" t="s">
        <v>86</v>
      </c>
      <c r="H93" s="53" t="s">
        <v>86</v>
      </c>
      <c r="I93" s="53" t="s">
        <v>967</v>
      </c>
      <c r="J93" s="53" t="s">
        <v>87</v>
      </c>
      <c r="K93" s="53" t="s">
        <v>15</v>
      </c>
      <c r="L93" s="44" t="s">
        <v>504</v>
      </c>
      <c r="M93" s="53">
        <v>1815</v>
      </c>
      <c r="N93" s="53"/>
      <c r="O93" s="53"/>
      <c r="P93" s="44"/>
      <c r="Q93" s="53"/>
      <c r="R93" s="49" t="s">
        <v>1038</v>
      </c>
    </row>
    <row r="94" spans="1:18" ht="15.6" x14ac:dyDescent="0.3">
      <c r="A94" s="49" t="s">
        <v>127</v>
      </c>
      <c r="B94" s="44" t="s">
        <v>119</v>
      </c>
      <c r="C94" s="53" t="s">
        <v>871</v>
      </c>
      <c r="D94" s="53" t="s">
        <v>984</v>
      </c>
      <c r="E94" s="44"/>
      <c r="F94" s="53" t="s">
        <v>961</v>
      </c>
      <c r="G94" s="53" t="s">
        <v>63</v>
      </c>
      <c r="H94" s="53" t="s">
        <v>63</v>
      </c>
      <c r="I94" s="53" t="s">
        <v>967</v>
      </c>
      <c r="J94" s="53" t="s">
        <v>283</v>
      </c>
      <c r="K94" s="53" t="s">
        <v>787</v>
      </c>
      <c r="L94" s="44" t="s">
        <v>21</v>
      </c>
      <c r="M94" s="53" t="s">
        <v>128</v>
      </c>
      <c r="N94" s="53"/>
      <c r="O94" s="53"/>
      <c r="P94" s="44"/>
      <c r="Q94" s="53"/>
      <c r="R94" s="49"/>
    </row>
    <row r="95" spans="1:18" ht="15.6" x14ac:dyDescent="0.3">
      <c r="A95" s="49" t="s">
        <v>562</v>
      </c>
      <c r="B95" s="44" t="s">
        <v>559</v>
      </c>
      <c r="C95" s="53" t="s">
        <v>872</v>
      </c>
      <c r="D95" s="53" t="s">
        <v>986</v>
      </c>
      <c r="E95" s="44" t="s">
        <v>563</v>
      </c>
      <c r="F95" s="53" t="s">
        <v>959</v>
      </c>
      <c r="G95" s="53" t="s">
        <v>11</v>
      </c>
      <c r="H95" s="53" t="s">
        <v>973</v>
      </c>
      <c r="I95" s="53" t="s">
        <v>968</v>
      </c>
      <c r="J95" s="53" t="s">
        <v>12</v>
      </c>
      <c r="K95" s="53" t="s">
        <v>787</v>
      </c>
      <c r="L95" s="44" t="s">
        <v>132</v>
      </c>
      <c r="M95" s="53" t="s">
        <v>349</v>
      </c>
      <c r="N95" s="53"/>
      <c r="O95" s="53"/>
      <c r="P95" s="44"/>
      <c r="Q95" s="53"/>
      <c r="R95" s="49"/>
    </row>
    <row r="96" spans="1:18" ht="15.6" x14ac:dyDescent="0.3">
      <c r="A96" s="49" t="s">
        <v>561</v>
      </c>
      <c r="B96" s="44" t="s">
        <v>559</v>
      </c>
      <c r="C96" s="53" t="s">
        <v>872</v>
      </c>
      <c r="D96" s="53" t="s">
        <v>986</v>
      </c>
      <c r="E96" s="44" t="s">
        <v>328</v>
      </c>
      <c r="F96" s="53" t="s">
        <v>959</v>
      </c>
      <c r="G96" s="53" t="s">
        <v>11</v>
      </c>
      <c r="H96" s="53" t="s">
        <v>973</v>
      </c>
      <c r="I96" s="53" t="s">
        <v>968</v>
      </c>
      <c r="J96" s="53" t="s">
        <v>12</v>
      </c>
      <c r="K96" s="53" t="s">
        <v>15</v>
      </c>
      <c r="L96" s="44" t="s">
        <v>537</v>
      </c>
      <c r="M96" s="53">
        <v>1803</v>
      </c>
      <c r="N96" s="53"/>
      <c r="O96" s="53"/>
      <c r="P96" s="44"/>
      <c r="Q96" s="53"/>
      <c r="R96" s="49"/>
    </row>
    <row r="97" spans="1:18" ht="15.6" x14ac:dyDescent="0.3">
      <c r="A97" s="49" t="s">
        <v>570</v>
      </c>
      <c r="B97" s="44" t="s">
        <v>559</v>
      </c>
      <c r="C97" s="53" t="s">
        <v>872</v>
      </c>
      <c r="D97" s="53" t="s">
        <v>986</v>
      </c>
      <c r="E97" s="44" t="s">
        <v>571</v>
      </c>
      <c r="F97" s="53" t="s">
        <v>959</v>
      </c>
      <c r="G97" s="53" t="s">
        <v>176</v>
      </c>
      <c r="H97" s="53" t="s">
        <v>973</v>
      </c>
      <c r="I97" s="53" t="s">
        <v>968</v>
      </c>
      <c r="J97" s="53">
        <v>1797</v>
      </c>
      <c r="K97" s="53" t="s">
        <v>15</v>
      </c>
      <c r="L97" s="44" t="s">
        <v>572</v>
      </c>
      <c r="M97" s="53">
        <v>1896</v>
      </c>
      <c r="N97" s="53"/>
      <c r="O97" s="53"/>
      <c r="P97" s="44"/>
      <c r="Q97" s="53"/>
      <c r="R97" s="49"/>
    </row>
    <row r="98" spans="1:18" ht="15.6" x14ac:dyDescent="0.3">
      <c r="A98" s="49" t="s">
        <v>566</v>
      </c>
      <c r="B98" s="44" t="s">
        <v>559</v>
      </c>
      <c r="C98" s="53" t="s">
        <v>872</v>
      </c>
      <c r="D98" s="53" t="s">
        <v>986</v>
      </c>
      <c r="E98" s="44" t="s">
        <v>32</v>
      </c>
      <c r="F98" s="53" t="s">
        <v>32</v>
      </c>
      <c r="G98" s="53" t="s">
        <v>86</v>
      </c>
      <c r="H98" s="53" t="s">
        <v>86</v>
      </c>
      <c r="I98" s="53" t="s">
        <v>967</v>
      </c>
      <c r="J98" s="53" t="s">
        <v>87</v>
      </c>
      <c r="K98" s="53" t="s">
        <v>15</v>
      </c>
      <c r="L98" s="44" t="s">
        <v>167</v>
      </c>
      <c r="M98" s="53">
        <v>1896</v>
      </c>
      <c r="N98" s="53"/>
      <c r="O98" s="53"/>
      <c r="P98" s="44"/>
      <c r="Q98" s="53"/>
      <c r="R98" s="49"/>
    </row>
    <row r="99" spans="1:18" ht="15.6" x14ac:dyDescent="0.3">
      <c r="A99" s="49" t="s">
        <v>567</v>
      </c>
      <c r="B99" s="44" t="s">
        <v>559</v>
      </c>
      <c r="C99" s="53" t="s">
        <v>872</v>
      </c>
      <c r="D99" s="53" t="s">
        <v>986</v>
      </c>
      <c r="E99" s="44" t="s">
        <v>32</v>
      </c>
      <c r="F99" s="53" t="s">
        <v>32</v>
      </c>
      <c r="G99" s="53" t="s">
        <v>86</v>
      </c>
      <c r="H99" s="53" t="s">
        <v>86</v>
      </c>
      <c r="I99" s="53" t="s">
        <v>967</v>
      </c>
      <c r="J99" s="53" t="s">
        <v>87</v>
      </c>
      <c r="K99" s="53" t="s">
        <v>15</v>
      </c>
      <c r="L99" s="44" t="s">
        <v>568</v>
      </c>
      <c r="M99" s="53">
        <v>1895</v>
      </c>
      <c r="N99" s="53"/>
      <c r="O99" s="53"/>
      <c r="P99" s="44"/>
      <c r="Q99" s="53"/>
      <c r="R99" s="49"/>
    </row>
    <row r="100" spans="1:18" ht="15.6" x14ac:dyDescent="0.3">
      <c r="A100" s="49" t="s">
        <v>531</v>
      </c>
      <c r="B100" s="44" t="s">
        <v>559</v>
      </c>
      <c r="C100" s="53" t="s">
        <v>872</v>
      </c>
      <c r="D100" s="53" t="s">
        <v>986</v>
      </c>
      <c r="E100" s="44" t="s">
        <v>575</v>
      </c>
      <c r="F100" s="53" t="s">
        <v>959</v>
      </c>
      <c r="G100" s="53" t="s">
        <v>54</v>
      </c>
      <c r="H100" s="53" t="s">
        <v>973</v>
      </c>
      <c r="I100" s="53" t="s">
        <v>968</v>
      </c>
      <c r="J100" s="53" t="s">
        <v>576</v>
      </c>
      <c r="K100" s="53" t="s">
        <v>15</v>
      </c>
      <c r="L100" s="44" t="s">
        <v>427</v>
      </c>
      <c r="M100" s="53">
        <v>1801</v>
      </c>
      <c r="N100" s="53"/>
      <c r="O100" s="53"/>
      <c r="P100" s="44"/>
      <c r="Q100" s="53"/>
      <c r="R100" s="49"/>
    </row>
    <row r="101" spans="1:18" ht="15.6" x14ac:dyDescent="0.3">
      <c r="A101" s="49" t="s">
        <v>582</v>
      </c>
      <c r="B101" s="44" t="s">
        <v>559</v>
      </c>
      <c r="C101" s="53" t="s">
        <v>872</v>
      </c>
      <c r="D101" s="53" t="s">
        <v>986</v>
      </c>
      <c r="E101" s="44" t="s">
        <v>32</v>
      </c>
      <c r="F101" s="53" t="s">
        <v>32</v>
      </c>
      <c r="G101" s="53" t="s">
        <v>33</v>
      </c>
      <c r="H101" s="53" t="s">
        <v>974</v>
      </c>
      <c r="I101" s="53" t="s">
        <v>967</v>
      </c>
      <c r="J101" s="53" t="s">
        <v>34</v>
      </c>
      <c r="K101" s="53" t="s">
        <v>15</v>
      </c>
      <c r="L101" s="44" t="s">
        <v>537</v>
      </c>
      <c r="M101" s="53">
        <v>1801</v>
      </c>
      <c r="N101" s="53"/>
      <c r="O101" s="53"/>
      <c r="P101" s="44"/>
      <c r="Q101" s="53"/>
      <c r="R101" s="49"/>
    </row>
    <row r="102" spans="1:18" ht="15.6" x14ac:dyDescent="0.3">
      <c r="A102" s="49" t="s">
        <v>38</v>
      </c>
      <c r="B102" s="44" t="s">
        <v>559</v>
      </c>
      <c r="C102" s="53" t="s">
        <v>872</v>
      </c>
      <c r="D102" s="53" t="s">
        <v>986</v>
      </c>
      <c r="E102" s="44" t="s">
        <v>32</v>
      </c>
      <c r="F102" s="53" t="s">
        <v>32</v>
      </c>
      <c r="G102" s="53" t="s">
        <v>33</v>
      </c>
      <c r="H102" s="53" t="s">
        <v>974</v>
      </c>
      <c r="I102" s="53" t="s">
        <v>967</v>
      </c>
      <c r="J102" s="53" t="s">
        <v>34</v>
      </c>
      <c r="K102" s="53" t="s">
        <v>15</v>
      </c>
      <c r="L102" s="44" t="s">
        <v>289</v>
      </c>
      <c r="M102" s="53">
        <v>1801</v>
      </c>
      <c r="N102" s="53"/>
      <c r="O102" s="53"/>
      <c r="P102" s="44"/>
      <c r="Q102" s="53"/>
      <c r="R102" s="49"/>
    </row>
    <row r="103" spans="1:18" ht="15.6" x14ac:dyDescent="0.3">
      <c r="A103" s="49" t="s">
        <v>574</v>
      </c>
      <c r="B103" s="44" t="s">
        <v>559</v>
      </c>
      <c r="C103" s="53" t="s">
        <v>872</v>
      </c>
      <c r="D103" s="53" t="s">
        <v>986</v>
      </c>
      <c r="E103" s="44" t="s">
        <v>146</v>
      </c>
      <c r="F103" s="53" t="s">
        <v>959</v>
      </c>
      <c r="G103" s="53" t="s">
        <v>191</v>
      </c>
      <c r="H103" s="53" t="s">
        <v>973</v>
      </c>
      <c r="I103" s="53" t="s">
        <v>968</v>
      </c>
      <c r="J103" s="53">
        <v>1797</v>
      </c>
      <c r="K103" s="53" t="s">
        <v>15</v>
      </c>
      <c r="L103" s="44" t="s">
        <v>289</v>
      </c>
      <c r="M103" s="53">
        <v>1801</v>
      </c>
      <c r="N103" s="53"/>
      <c r="O103" s="53"/>
      <c r="P103" s="44"/>
      <c r="Q103" s="53"/>
      <c r="R103" s="49"/>
    </row>
    <row r="104" spans="1:18" ht="15.6" x14ac:dyDescent="0.3">
      <c r="A104" s="49" t="s">
        <v>417</v>
      </c>
      <c r="B104" s="44" t="s">
        <v>875</v>
      </c>
      <c r="C104" s="53" t="s">
        <v>876</v>
      </c>
      <c r="D104" s="53" t="s">
        <v>983</v>
      </c>
      <c r="E104" s="44"/>
      <c r="F104" s="53" t="s">
        <v>961</v>
      </c>
      <c r="G104" s="53" t="s">
        <v>63</v>
      </c>
      <c r="H104" s="53" t="s">
        <v>63</v>
      </c>
      <c r="I104" s="53" t="s">
        <v>967</v>
      </c>
      <c r="J104" s="53" t="s">
        <v>98</v>
      </c>
      <c r="K104" s="53" t="s">
        <v>787</v>
      </c>
      <c r="L104" s="44" t="s">
        <v>1020</v>
      </c>
      <c r="M104" s="53">
        <v>1811</v>
      </c>
      <c r="N104" s="53"/>
      <c r="O104" s="53"/>
      <c r="P104" s="44"/>
      <c r="Q104" s="53"/>
      <c r="R104" s="49"/>
    </row>
    <row r="105" spans="1:18" s="50" customFormat="1" ht="31.2" x14ac:dyDescent="0.3">
      <c r="A105" s="49" t="s">
        <v>373</v>
      </c>
      <c r="B105" s="44" t="s">
        <v>374</v>
      </c>
      <c r="C105" s="53" t="s">
        <v>877</v>
      </c>
      <c r="D105" s="53" t="s">
        <v>986</v>
      </c>
      <c r="E105" s="44" t="s">
        <v>996</v>
      </c>
      <c r="F105" s="53" t="s">
        <v>959</v>
      </c>
      <c r="G105" s="53" t="s">
        <v>45</v>
      </c>
      <c r="H105" s="53" t="s">
        <v>972</v>
      </c>
      <c r="I105" s="53" t="s">
        <v>967</v>
      </c>
      <c r="J105" s="53">
        <v>1813</v>
      </c>
      <c r="K105" s="53" t="s">
        <v>15</v>
      </c>
      <c r="L105" s="44" t="s">
        <v>334</v>
      </c>
      <c r="M105" s="53">
        <v>1919</v>
      </c>
      <c r="N105" s="53"/>
      <c r="O105" s="53"/>
      <c r="P105" s="44"/>
      <c r="Q105" s="53"/>
      <c r="R105" s="49" t="s">
        <v>997</v>
      </c>
    </row>
    <row r="106" spans="1:18" ht="15.6" x14ac:dyDescent="0.3">
      <c r="A106" s="49" t="s">
        <v>449</v>
      </c>
      <c r="B106" s="44" t="s">
        <v>447</v>
      </c>
      <c r="C106" s="53" t="s">
        <v>848</v>
      </c>
      <c r="D106" s="53" t="s">
        <v>986</v>
      </c>
      <c r="E106" s="44" t="s">
        <v>146</v>
      </c>
      <c r="F106" s="53" t="s">
        <v>959</v>
      </c>
      <c r="G106" s="53" t="s">
        <v>63</v>
      </c>
      <c r="H106" s="53" t="s">
        <v>63</v>
      </c>
      <c r="I106" s="53" t="s">
        <v>967</v>
      </c>
      <c r="J106" s="53" t="s">
        <v>98</v>
      </c>
      <c r="K106" s="53" t="s">
        <v>15</v>
      </c>
      <c r="L106" s="44" t="s">
        <v>427</v>
      </c>
      <c r="M106" s="53">
        <v>1811</v>
      </c>
      <c r="N106" s="53"/>
      <c r="O106" s="53"/>
      <c r="P106" s="44"/>
      <c r="Q106" s="53"/>
      <c r="R106" s="49"/>
    </row>
    <row r="107" spans="1:18" ht="15.6" x14ac:dyDescent="0.3">
      <c r="A107" s="49" t="s">
        <v>450</v>
      </c>
      <c r="B107" s="44" t="s">
        <v>447</v>
      </c>
      <c r="C107" s="53" t="s">
        <v>848</v>
      </c>
      <c r="D107" s="53" t="s">
        <v>986</v>
      </c>
      <c r="E107" s="44" t="s">
        <v>146</v>
      </c>
      <c r="F107" s="53" t="s">
        <v>959</v>
      </c>
      <c r="G107" s="53" t="s">
        <v>63</v>
      </c>
      <c r="H107" s="53" t="s">
        <v>63</v>
      </c>
      <c r="I107" s="53" t="s">
        <v>967</v>
      </c>
      <c r="J107" s="53" t="s">
        <v>98</v>
      </c>
      <c r="K107" s="53" t="s">
        <v>787</v>
      </c>
      <c r="L107" s="44" t="s">
        <v>21</v>
      </c>
      <c r="M107" s="53" t="s">
        <v>451</v>
      </c>
      <c r="N107" s="53"/>
      <c r="O107" s="53"/>
      <c r="P107" s="44"/>
      <c r="Q107" s="53"/>
      <c r="R107" s="49"/>
    </row>
    <row r="108" spans="1:18" ht="15.6" x14ac:dyDescent="0.3">
      <c r="A108" s="49" t="s">
        <v>203</v>
      </c>
      <c r="B108" s="44" t="s">
        <v>753</v>
      </c>
      <c r="C108" s="53" t="s">
        <v>884</v>
      </c>
      <c r="D108" s="53" t="s">
        <v>982</v>
      </c>
      <c r="E108" s="44" t="s">
        <v>279</v>
      </c>
      <c r="F108" s="53" t="s">
        <v>964</v>
      </c>
      <c r="G108" s="53" t="s">
        <v>113</v>
      </c>
      <c r="H108" s="53" t="s">
        <v>975</v>
      </c>
      <c r="I108" s="53" t="s">
        <v>969</v>
      </c>
      <c r="J108" s="53" t="s">
        <v>114</v>
      </c>
      <c r="K108" s="53" t="s">
        <v>785</v>
      </c>
      <c r="L108" s="44" t="s">
        <v>785</v>
      </c>
      <c r="M108" s="53"/>
      <c r="N108" s="53"/>
      <c r="O108" s="53"/>
      <c r="P108" s="44"/>
      <c r="Q108" s="53"/>
      <c r="R108" s="49" t="s">
        <v>1025</v>
      </c>
    </row>
    <row r="109" spans="1:18" ht="15.6" x14ac:dyDescent="0.3">
      <c r="A109" s="49" t="s">
        <v>102</v>
      </c>
      <c r="B109" s="44" t="s">
        <v>103</v>
      </c>
      <c r="C109" s="53" t="s">
        <v>885</v>
      </c>
      <c r="D109" s="53" t="s">
        <v>985</v>
      </c>
      <c r="E109" s="44" t="s">
        <v>104</v>
      </c>
      <c r="F109" s="53" t="s">
        <v>959</v>
      </c>
      <c r="G109" s="53" t="s">
        <v>54</v>
      </c>
      <c r="H109" s="53" t="s">
        <v>973</v>
      </c>
      <c r="I109" s="53" t="s">
        <v>968</v>
      </c>
      <c r="J109" s="53">
        <v>1811</v>
      </c>
      <c r="K109" s="53" t="s">
        <v>15</v>
      </c>
      <c r="L109" s="44" t="s">
        <v>21</v>
      </c>
      <c r="M109" s="53" t="s">
        <v>105</v>
      </c>
      <c r="N109" s="53"/>
      <c r="O109" s="53"/>
      <c r="P109" s="44"/>
      <c r="Q109" s="53"/>
      <c r="R109" s="49"/>
    </row>
    <row r="110" spans="1:18" ht="15.6" x14ac:dyDescent="0.3">
      <c r="A110" s="49" t="s">
        <v>387</v>
      </c>
      <c r="B110" s="44" t="s">
        <v>386</v>
      </c>
      <c r="C110" s="53" t="s">
        <v>887</v>
      </c>
      <c r="D110" s="53" t="s">
        <v>984</v>
      </c>
      <c r="E110" s="44"/>
      <c r="F110" s="53" t="s">
        <v>961</v>
      </c>
      <c r="G110" s="53" t="s">
        <v>63</v>
      </c>
      <c r="H110" s="53" t="s">
        <v>63</v>
      </c>
      <c r="I110" s="53" t="s">
        <v>967</v>
      </c>
      <c r="J110" s="53" t="s">
        <v>98</v>
      </c>
      <c r="K110" s="53" t="s">
        <v>787</v>
      </c>
      <c r="L110" s="44" t="s">
        <v>388</v>
      </c>
      <c r="M110" s="53">
        <v>1811</v>
      </c>
      <c r="N110" s="53"/>
      <c r="O110" s="53"/>
      <c r="P110" s="44"/>
      <c r="Q110" s="53"/>
      <c r="R110" s="49"/>
    </row>
    <row r="111" spans="1:18" ht="15.6" x14ac:dyDescent="0.3">
      <c r="A111" s="49" t="s">
        <v>403</v>
      </c>
      <c r="B111" s="44" t="s">
        <v>890</v>
      </c>
      <c r="C111" s="53" t="s">
        <v>891</v>
      </c>
      <c r="D111" s="53" t="s">
        <v>982</v>
      </c>
      <c r="E111" s="44" t="s">
        <v>266</v>
      </c>
      <c r="F111" s="53" t="s">
        <v>959</v>
      </c>
      <c r="G111" s="53" t="s">
        <v>73</v>
      </c>
      <c r="H111" s="53" t="s">
        <v>974</v>
      </c>
      <c r="I111" s="53" t="s">
        <v>967</v>
      </c>
      <c r="J111" s="53">
        <v>1811</v>
      </c>
      <c r="K111" s="53" t="s">
        <v>15</v>
      </c>
      <c r="L111" s="44" t="s">
        <v>21</v>
      </c>
      <c r="M111" s="53" t="s">
        <v>404</v>
      </c>
      <c r="N111" s="53"/>
      <c r="O111" s="53"/>
      <c r="P111" s="44"/>
      <c r="Q111" s="53"/>
      <c r="R111" s="49"/>
    </row>
    <row r="112" spans="1:18" ht="15.6" x14ac:dyDescent="0.3">
      <c r="A112" s="49" t="s">
        <v>102</v>
      </c>
      <c r="B112" s="44" t="s">
        <v>888</v>
      </c>
      <c r="C112" s="53" t="s">
        <v>889</v>
      </c>
      <c r="D112" s="53" t="s">
        <v>983</v>
      </c>
      <c r="E112" s="44" t="s">
        <v>32</v>
      </c>
      <c r="F112" s="53" t="s">
        <v>32</v>
      </c>
      <c r="G112" s="53" t="s">
        <v>33</v>
      </c>
      <c r="H112" s="53" t="s">
        <v>974</v>
      </c>
      <c r="I112" s="53" t="s">
        <v>967</v>
      </c>
      <c r="J112" s="53">
        <v>1801</v>
      </c>
      <c r="K112" s="53" t="s">
        <v>15</v>
      </c>
      <c r="L112" s="44" t="s">
        <v>21</v>
      </c>
      <c r="M112" s="53" t="s">
        <v>616</v>
      </c>
      <c r="N112" s="53"/>
      <c r="O112" s="53"/>
      <c r="P112" s="44"/>
      <c r="Q112" s="53"/>
      <c r="R112" s="49"/>
    </row>
    <row r="113" spans="1:18" ht="15.6" x14ac:dyDescent="0.3">
      <c r="A113" s="49" t="s">
        <v>412</v>
      </c>
      <c r="B113" s="44" t="s">
        <v>468</v>
      </c>
      <c r="C113" s="53" t="s">
        <v>893</v>
      </c>
      <c r="D113" s="53" t="s">
        <v>982</v>
      </c>
      <c r="E113" s="44" t="s">
        <v>469</v>
      </c>
      <c r="F113" s="53" t="s">
        <v>959</v>
      </c>
      <c r="G113" s="53" t="s">
        <v>470</v>
      </c>
      <c r="H113" s="53" t="s">
        <v>972</v>
      </c>
      <c r="I113" s="53" t="s">
        <v>967</v>
      </c>
      <c r="J113" s="53">
        <v>1811</v>
      </c>
      <c r="K113" s="53" t="s">
        <v>15</v>
      </c>
      <c r="L113" s="44" t="s">
        <v>289</v>
      </c>
      <c r="M113" s="53">
        <v>1876</v>
      </c>
      <c r="N113" s="53"/>
      <c r="O113" s="53"/>
      <c r="P113" s="44"/>
      <c r="Q113" s="53"/>
      <c r="R113" s="49"/>
    </row>
    <row r="114" spans="1:18" ht="15.6" x14ac:dyDescent="0.3">
      <c r="A114" s="49" t="s">
        <v>471</v>
      </c>
      <c r="B114" s="44" t="s">
        <v>472</v>
      </c>
      <c r="C114" s="53" t="s">
        <v>894</v>
      </c>
      <c r="D114" s="53" t="s">
        <v>983</v>
      </c>
      <c r="E114" s="44" t="s">
        <v>401</v>
      </c>
      <c r="F114" s="53" t="s">
        <v>963</v>
      </c>
      <c r="G114" s="53" t="s">
        <v>27</v>
      </c>
      <c r="H114" s="53" t="s">
        <v>973</v>
      </c>
      <c r="I114" s="53" t="s">
        <v>968</v>
      </c>
      <c r="J114" s="53">
        <v>1798</v>
      </c>
      <c r="K114" s="53" t="s">
        <v>787</v>
      </c>
      <c r="L114" s="44" t="s">
        <v>21</v>
      </c>
      <c r="M114" s="53" t="s">
        <v>473</v>
      </c>
      <c r="N114" s="53"/>
      <c r="O114" s="53"/>
      <c r="P114" s="44"/>
      <c r="Q114" s="53"/>
      <c r="R114" s="49" t="s">
        <v>402</v>
      </c>
    </row>
    <row r="115" spans="1:18" ht="31.2" x14ac:dyDescent="0.3">
      <c r="A115" s="49" t="s">
        <v>776</v>
      </c>
      <c r="B115" s="44" t="s">
        <v>488</v>
      </c>
      <c r="C115" s="53" t="s">
        <v>898</v>
      </c>
      <c r="D115" s="53" t="s">
        <v>982</v>
      </c>
      <c r="E115" s="44" t="s">
        <v>777</v>
      </c>
      <c r="F115" s="53" t="s">
        <v>959</v>
      </c>
      <c r="G115" s="53" t="s">
        <v>73</v>
      </c>
      <c r="H115" s="53" t="s">
        <v>974</v>
      </c>
      <c r="I115" s="53" t="s">
        <v>967</v>
      </c>
      <c r="J115" s="53">
        <v>1812</v>
      </c>
      <c r="K115" s="53" t="s">
        <v>15</v>
      </c>
      <c r="L115" s="44" t="s">
        <v>21</v>
      </c>
      <c r="M115" s="53">
        <v>1814</v>
      </c>
      <c r="N115" s="53"/>
      <c r="O115" s="53"/>
      <c r="P115" s="44"/>
      <c r="Q115" s="53"/>
      <c r="R115" s="49" t="s">
        <v>1026</v>
      </c>
    </row>
    <row r="116" spans="1:18" ht="15.6" x14ac:dyDescent="0.3">
      <c r="A116" s="49" t="s">
        <v>487</v>
      </c>
      <c r="B116" s="44" t="s">
        <v>488</v>
      </c>
      <c r="C116" s="53" t="s">
        <v>898</v>
      </c>
      <c r="D116" s="53" t="s">
        <v>982</v>
      </c>
      <c r="E116" s="44" t="s">
        <v>489</v>
      </c>
      <c r="F116" s="53" t="s">
        <v>959</v>
      </c>
      <c r="G116" s="53" t="s">
        <v>73</v>
      </c>
      <c r="H116" s="53" t="s">
        <v>974</v>
      </c>
      <c r="I116" s="53" t="s">
        <v>967</v>
      </c>
      <c r="J116" s="53">
        <v>1811</v>
      </c>
      <c r="K116" s="53" t="s">
        <v>787</v>
      </c>
      <c r="L116" s="44" t="s">
        <v>21</v>
      </c>
      <c r="M116" s="53" t="s">
        <v>404</v>
      </c>
      <c r="N116" s="53"/>
      <c r="O116" s="53"/>
      <c r="P116" s="44"/>
      <c r="Q116" s="53"/>
      <c r="R116" s="49"/>
    </row>
    <row r="117" spans="1:18" ht="15.6" x14ac:dyDescent="0.3">
      <c r="A117" s="49" t="s">
        <v>497</v>
      </c>
      <c r="B117" s="44" t="s">
        <v>494</v>
      </c>
      <c r="C117" s="53" t="s">
        <v>899</v>
      </c>
      <c r="D117" s="53" t="s">
        <v>985</v>
      </c>
      <c r="E117" s="44"/>
      <c r="F117" s="53" t="s">
        <v>961</v>
      </c>
      <c r="G117" s="53" t="s">
        <v>63</v>
      </c>
      <c r="H117" s="53" t="s">
        <v>63</v>
      </c>
      <c r="I117" s="53" t="s">
        <v>967</v>
      </c>
      <c r="J117" s="53" t="s">
        <v>98</v>
      </c>
      <c r="K117" s="53" t="s">
        <v>15</v>
      </c>
      <c r="L117" s="44" t="s">
        <v>499</v>
      </c>
      <c r="M117" s="53">
        <v>1811</v>
      </c>
      <c r="N117" s="53"/>
      <c r="O117" s="53"/>
      <c r="P117" s="44"/>
      <c r="Q117" s="53"/>
      <c r="R117" s="49"/>
    </row>
    <row r="118" spans="1:18" ht="15.6" x14ac:dyDescent="0.3">
      <c r="A118" s="49" t="s">
        <v>735</v>
      </c>
      <c r="B118" s="44" t="s">
        <v>220</v>
      </c>
      <c r="C118" s="53" t="s">
        <v>900</v>
      </c>
      <c r="D118" s="53" t="s">
        <v>985</v>
      </c>
      <c r="E118" s="44"/>
      <c r="F118" s="53" t="s">
        <v>961</v>
      </c>
      <c r="G118" s="53" t="s">
        <v>63</v>
      </c>
      <c r="H118" s="53" t="s">
        <v>63</v>
      </c>
      <c r="I118" s="53" t="s">
        <v>967</v>
      </c>
      <c r="J118" s="53" t="s">
        <v>98</v>
      </c>
      <c r="K118" s="53" t="s">
        <v>787</v>
      </c>
      <c r="L118" s="44" t="s">
        <v>222</v>
      </c>
      <c r="M118" s="53">
        <v>1811</v>
      </c>
      <c r="N118" s="53"/>
      <c r="O118" s="53"/>
      <c r="P118" s="44"/>
      <c r="Q118" s="53"/>
      <c r="R118" s="49"/>
    </row>
    <row r="119" spans="1:18" ht="15.6" x14ac:dyDescent="0.3">
      <c r="A119" s="49" t="s">
        <v>224</v>
      </c>
      <c r="B119" s="44" t="s">
        <v>220</v>
      </c>
      <c r="C119" s="53" t="s">
        <v>900</v>
      </c>
      <c r="D119" s="53" t="s">
        <v>985</v>
      </c>
      <c r="E119" s="44"/>
      <c r="F119" s="53" t="s">
        <v>961</v>
      </c>
      <c r="G119" s="53" t="s">
        <v>63</v>
      </c>
      <c r="H119" s="53" t="s">
        <v>63</v>
      </c>
      <c r="I119" s="53" t="s">
        <v>967</v>
      </c>
      <c r="J119" s="53" t="s">
        <v>98</v>
      </c>
      <c r="K119" s="53" t="s">
        <v>15</v>
      </c>
      <c r="L119" s="44" t="s">
        <v>225</v>
      </c>
      <c r="M119" s="53">
        <v>1811</v>
      </c>
      <c r="N119" s="53"/>
      <c r="O119" s="53"/>
      <c r="P119" s="44"/>
      <c r="Q119" s="53"/>
      <c r="R119" s="49"/>
    </row>
    <row r="120" spans="1:18" ht="15.6" x14ac:dyDescent="0.3">
      <c r="A120" s="49" t="s">
        <v>99</v>
      </c>
      <c r="B120" s="44" t="s">
        <v>96</v>
      </c>
      <c r="C120" s="53" t="s">
        <v>901</v>
      </c>
      <c r="D120" s="53" t="s">
        <v>983</v>
      </c>
      <c r="E120" s="44" t="s">
        <v>100</v>
      </c>
      <c r="F120" s="53" t="s">
        <v>959</v>
      </c>
      <c r="G120" s="53" t="s">
        <v>63</v>
      </c>
      <c r="H120" s="53" t="s">
        <v>63</v>
      </c>
      <c r="I120" s="53" t="s">
        <v>967</v>
      </c>
      <c r="J120" s="53" t="s">
        <v>98</v>
      </c>
      <c r="K120" s="53" t="s">
        <v>15</v>
      </c>
      <c r="L120" s="44" t="s">
        <v>21</v>
      </c>
      <c r="M120" s="53">
        <v>1804</v>
      </c>
      <c r="N120" s="53"/>
      <c r="O120" s="53"/>
      <c r="P120" s="44"/>
      <c r="Q120" s="53"/>
      <c r="R120" s="49"/>
    </row>
    <row r="121" spans="1:18" ht="15.6" x14ac:dyDescent="0.3">
      <c r="A121" s="49" t="s">
        <v>517</v>
      </c>
      <c r="B121" s="44" t="s">
        <v>911</v>
      </c>
      <c r="C121" s="53" t="s">
        <v>910</v>
      </c>
      <c r="D121" s="53" t="s">
        <v>979</v>
      </c>
      <c r="E121" s="44" t="s">
        <v>518</v>
      </c>
      <c r="F121" s="53" t="s">
        <v>959</v>
      </c>
      <c r="G121" s="53" t="s">
        <v>213</v>
      </c>
      <c r="H121" s="53" t="s">
        <v>972</v>
      </c>
      <c r="I121" s="53" t="s">
        <v>967</v>
      </c>
      <c r="J121" s="53">
        <v>1811</v>
      </c>
      <c r="K121" s="53" t="s">
        <v>15</v>
      </c>
      <c r="L121" s="44" t="s">
        <v>21</v>
      </c>
      <c r="M121" s="53">
        <v>1813</v>
      </c>
      <c r="N121" s="53"/>
      <c r="O121" s="53"/>
      <c r="P121" s="44"/>
      <c r="Q121" s="53"/>
      <c r="R121" s="49"/>
    </row>
    <row r="122" spans="1:18" ht="15.6" x14ac:dyDescent="0.3">
      <c r="A122" s="49" t="s">
        <v>524</v>
      </c>
      <c r="B122" s="44" t="s">
        <v>525</v>
      </c>
      <c r="C122" s="53" t="s">
        <v>900</v>
      </c>
      <c r="D122" s="53" t="s">
        <v>985</v>
      </c>
      <c r="E122" s="44" t="s">
        <v>416</v>
      </c>
      <c r="F122" s="53" t="s">
        <v>959</v>
      </c>
      <c r="G122" s="53" t="s">
        <v>70</v>
      </c>
      <c r="H122" s="53" t="s">
        <v>975</v>
      </c>
      <c r="I122" s="53" t="s">
        <v>969</v>
      </c>
      <c r="J122" s="53" t="s">
        <v>71</v>
      </c>
      <c r="K122" s="53" t="s">
        <v>15</v>
      </c>
      <c r="L122" s="44" t="s">
        <v>526</v>
      </c>
      <c r="M122" s="53">
        <v>1803</v>
      </c>
      <c r="N122" s="53"/>
      <c r="O122" s="53"/>
      <c r="P122" s="44"/>
      <c r="Q122" s="53"/>
      <c r="R122" s="49"/>
    </row>
    <row r="123" spans="1:18" ht="15.6" x14ac:dyDescent="0.3">
      <c r="A123" s="49" t="s">
        <v>515</v>
      </c>
      <c r="B123" s="44" t="s">
        <v>908</v>
      </c>
      <c r="C123" s="53" t="s">
        <v>909</v>
      </c>
      <c r="D123" s="53" t="s">
        <v>986</v>
      </c>
      <c r="E123" s="44" t="s">
        <v>32</v>
      </c>
      <c r="F123" s="53" t="s">
        <v>32</v>
      </c>
      <c r="G123" s="53" t="s">
        <v>33</v>
      </c>
      <c r="H123" s="53" t="s">
        <v>974</v>
      </c>
      <c r="I123" s="53" t="s">
        <v>967</v>
      </c>
      <c r="J123" s="53" t="s">
        <v>34</v>
      </c>
      <c r="K123" s="53" t="s">
        <v>15</v>
      </c>
      <c r="L123" s="44" t="s">
        <v>427</v>
      </c>
      <c r="M123" s="53">
        <v>1811</v>
      </c>
      <c r="N123" s="53"/>
      <c r="O123" s="53"/>
      <c r="P123" s="44"/>
      <c r="Q123" s="53"/>
      <c r="R123" s="49"/>
    </row>
    <row r="124" spans="1:18" ht="15.6" x14ac:dyDescent="0.3">
      <c r="A124" s="49" t="s">
        <v>403</v>
      </c>
      <c r="B124" s="44" t="s">
        <v>705</v>
      </c>
      <c r="C124" s="53" t="s">
        <v>916</v>
      </c>
      <c r="D124" s="53" t="s">
        <v>982</v>
      </c>
      <c r="E124" s="44" t="s">
        <v>726</v>
      </c>
      <c r="F124" s="53" t="s">
        <v>959</v>
      </c>
      <c r="G124" s="53" t="s">
        <v>54</v>
      </c>
      <c r="H124" s="53" t="s">
        <v>973</v>
      </c>
      <c r="I124" s="53" t="s">
        <v>968</v>
      </c>
      <c r="J124" s="59" t="s">
        <v>674</v>
      </c>
      <c r="K124" s="53" t="s">
        <v>15</v>
      </c>
      <c r="L124" s="44" t="s">
        <v>727</v>
      </c>
      <c r="M124" s="53">
        <v>1801</v>
      </c>
      <c r="N124" s="53"/>
      <c r="O124" s="53"/>
      <c r="P124" s="44"/>
      <c r="Q124" s="53"/>
      <c r="R124" s="49"/>
    </row>
    <row r="125" spans="1:18" ht="15.6" x14ac:dyDescent="0.3">
      <c r="A125" s="49" t="s">
        <v>214</v>
      </c>
      <c r="B125" s="44" t="s">
        <v>705</v>
      </c>
      <c r="C125" s="53" t="s">
        <v>916</v>
      </c>
      <c r="D125" s="53" t="s">
        <v>982</v>
      </c>
      <c r="E125" s="44" t="s">
        <v>416</v>
      </c>
      <c r="F125" s="53" t="s">
        <v>959</v>
      </c>
      <c r="G125" s="53" t="s">
        <v>54</v>
      </c>
      <c r="H125" s="53" t="s">
        <v>973</v>
      </c>
      <c r="I125" s="53" t="s">
        <v>968</v>
      </c>
      <c r="J125" s="53" t="s">
        <v>674</v>
      </c>
      <c r="K125" s="53" t="s">
        <v>15</v>
      </c>
      <c r="L125" s="44" t="s">
        <v>427</v>
      </c>
      <c r="M125" s="53">
        <v>1811</v>
      </c>
      <c r="N125" s="53"/>
      <c r="O125" s="53"/>
      <c r="P125" s="44"/>
      <c r="Q125" s="53"/>
      <c r="R125" s="49"/>
    </row>
    <row r="126" spans="1:18" ht="15.6" x14ac:dyDescent="0.3">
      <c r="A126" s="49" t="s">
        <v>219</v>
      </c>
      <c r="B126" s="44" t="s">
        <v>705</v>
      </c>
      <c r="C126" s="53" t="s">
        <v>916</v>
      </c>
      <c r="D126" s="53" t="s">
        <v>982</v>
      </c>
      <c r="E126" s="44" t="s">
        <v>416</v>
      </c>
      <c r="F126" s="53" t="s">
        <v>959</v>
      </c>
      <c r="G126" s="53" t="s">
        <v>54</v>
      </c>
      <c r="H126" s="53" t="s">
        <v>973</v>
      </c>
      <c r="I126" s="53" t="s">
        <v>968</v>
      </c>
      <c r="J126" s="53" t="s">
        <v>674</v>
      </c>
      <c r="K126" s="53" t="s">
        <v>15</v>
      </c>
      <c r="L126" s="44" t="s">
        <v>284</v>
      </c>
      <c r="M126" s="53">
        <v>1803</v>
      </c>
      <c r="N126" s="53"/>
      <c r="O126" s="53"/>
      <c r="P126" s="44"/>
      <c r="Q126" s="53"/>
      <c r="R126" s="49"/>
    </row>
    <row r="127" spans="1:18" ht="15.6" x14ac:dyDescent="0.3">
      <c r="A127" s="49" t="s">
        <v>612</v>
      </c>
      <c r="B127" s="44" t="s">
        <v>705</v>
      </c>
      <c r="C127" s="53" t="s">
        <v>916</v>
      </c>
      <c r="D127" s="53" t="s">
        <v>982</v>
      </c>
      <c r="E127" s="44" t="s">
        <v>416</v>
      </c>
      <c r="F127" s="53" t="s">
        <v>959</v>
      </c>
      <c r="G127" s="53" t="s">
        <v>54</v>
      </c>
      <c r="H127" s="53" t="s">
        <v>973</v>
      </c>
      <c r="I127" s="53" t="s">
        <v>968</v>
      </c>
      <c r="J127" s="53" t="s">
        <v>674</v>
      </c>
      <c r="K127" s="53" t="s">
        <v>15</v>
      </c>
      <c r="L127" s="44" t="s">
        <v>284</v>
      </c>
      <c r="M127" s="53">
        <v>1803</v>
      </c>
      <c r="N127" s="53"/>
      <c r="O127" s="53"/>
      <c r="P127" s="44"/>
      <c r="Q127" s="53"/>
      <c r="R127" s="49"/>
    </row>
    <row r="128" spans="1:18" ht="15.6" x14ac:dyDescent="0.3">
      <c r="A128" s="49" t="s">
        <v>332</v>
      </c>
      <c r="B128" s="44" t="s">
        <v>705</v>
      </c>
      <c r="C128" s="53" t="s">
        <v>916</v>
      </c>
      <c r="D128" s="53" t="s">
        <v>982</v>
      </c>
      <c r="E128" s="44" t="s">
        <v>416</v>
      </c>
      <c r="F128" s="53" t="s">
        <v>959</v>
      </c>
      <c r="G128" s="53" t="s">
        <v>54</v>
      </c>
      <c r="H128" s="53" t="s">
        <v>973</v>
      </c>
      <c r="I128" s="53" t="s">
        <v>968</v>
      </c>
      <c r="J128" s="53" t="s">
        <v>674</v>
      </c>
      <c r="K128" s="53" t="s">
        <v>15</v>
      </c>
      <c r="L128" s="44" t="s">
        <v>284</v>
      </c>
      <c r="M128" s="53">
        <v>1803</v>
      </c>
      <c r="N128" s="53"/>
      <c r="O128" s="53"/>
      <c r="P128" s="44"/>
      <c r="Q128" s="53"/>
      <c r="R128" s="49"/>
    </row>
    <row r="129" spans="1:18" ht="15.6" x14ac:dyDescent="0.3">
      <c r="A129" s="49" t="s">
        <v>717</v>
      </c>
      <c r="B129" s="44" t="s">
        <v>705</v>
      </c>
      <c r="C129" s="53" t="s">
        <v>916</v>
      </c>
      <c r="D129" s="53" t="s">
        <v>982</v>
      </c>
      <c r="E129" s="44" t="s">
        <v>416</v>
      </c>
      <c r="F129" s="53" t="s">
        <v>959</v>
      </c>
      <c r="G129" s="53" t="s">
        <v>54</v>
      </c>
      <c r="H129" s="53" t="s">
        <v>973</v>
      </c>
      <c r="I129" s="53" t="s">
        <v>968</v>
      </c>
      <c r="J129" s="53" t="s">
        <v>674</v>
      </c>
      <c r="K129" s="53" t="s">
        <v>15</v>
      </c>
      <c r="L129" s="44" t="s">
        <v>718</v>
      </c>
      <c r="M129" s="53">
        <v>1801</v>
      </c>
      <c r="N129" s="53"/>
      <c r="O129" s="53"/>
      <c r="P129" s="44"/>
      <c r="Q129" s="53"/>
      <c r="R129" s="49"/>
    </row>
    <row r="130" spans="1:18" ht="15.6" x14ac:dyDescent="0.3">
      <c r="A130" s="49" t="s">
        <v>719</v>
      </c>
      <c r="B130" s="44" t="s">
        <v>705</v>
      </c>
      <c r="C130" s="53" t="s">
        <v>916</v>
      </c>
      <c r="D130" s="53" t="s">
        <v>982</v>
      </c>
      <c r="E130" s="44" t="s">
        <v>416</v>
      </c>
      <c r="F130" s="53" t="s">
        <v>959</v>
      </c>
      <c r="G130" s="53" t="s">
        <v>54</v>
      </c>
      <c r="H130" s="53" t="s">
        <v>973</v>
      </c>
      <c r="I130" s="53" t="s">
        <v>968</v>
      </c>
      <c r="J130" s="53" t="s">
        <v>674</v>
      </c>
      <c r="K130" s="53" t="s">
        <v>15</v>
      </c>
      <c r="L130" s="44" t="s">
        <v>718</v>
      </c>
      <c r="M130" s="53">
        <v>1801</v>
      </c>
      <c r="N130" s="53"/>
      <c r="O130" s="53"/>
      <c r="P130" s="44"/>
      <c r="Q130" s="53"/>
      <c r="R130" s="49"/>
    </row>
    <row r="131" spans="1:18" ht="15.6" x14ac:dyDescent="0.3">
      <c r="A131" s="49" t="s">
        <v>720</v>
      </c>
      <c r="B131" s="44" t="s">
        <v>705</v>
      </c>
      <c r="C131" s="53" t="s">
        <v>916</v>
      </c>
      <c r="D131" s="53" t="s">
        <v>982</v>
      </c>
      <c r="E131" s="44" t="s">
        <v>416</v>
      </c>
      <c r="F131" s="53" t="s">
        <v>959</v>
      </c>
      <c r="G131" s="53" t="s">
        <v>54</v>
      </c>
      <c r="H131" s="53" t="s">
        <v>973</v>
      </c>
      <c r="I131" s="53" t="s">
        <v>968</v>
      </c>
      <c r="J131" s="53" t="s">
        <v>674</v>
      </c>
      <c r="K131" s="53" t="s">
        <v>15</v>
      </c>
      <c r="L131" s="44" t="s">
        <v>588</v>
      </c>
      <c r="M131" s="53">
        <v>1811</v>
      </c>
      <c r="N131" s="53"/>
      <c r="O131" s="53"/>
      <c r="P131" s="44"/>
      <c r="Q131" s="53"/>
      <c r="R131" s="49"/>
    </row>
    <row r="132" spans="1:18" ht="15.6" x14ac:dyDescent="0.3">
      <c r="A132" s="49" t="s">
        <v>721</v>
      </c>
      <c r="B132" s="44" t="s">
        <v>705</v>
      </c>
      <c r="C132" s="53" t="s">
        <v>916</v>
      </c>
      <c r="D132" s="53" t="s">
        <v>982</v>
      </c>
      <c r="E132" s="44" t="s">
        <v>416</v>
      </c>
      <c r="F132" s="53" t="s">
        <v>959</v>
      </c>
      <c r="G132" s="53" t="s">
        <v>54</v>
      </c>
      <c r="H132" s="53" t="s">
        <v>973</v>
      </c>
      <c r="I132" s="53" t="s">
        <v>968</v>
      </c>
      <c r="J132" s="53" t="s">
        <v>674</v>
      </c>
      <c r="K132" s="53" t="s">
        <v>787</v>
      </c>
      <c r="L132" s="44" t="s">
        <v>712</v>
      </c>
      <c r="M132" s="53">
        <v>1801</v>
      </c>
      <c r="N132" s="53"/>
      <c r="O132" s="53"/>
      <c r="P132" s="44"/>
      <c r="Q132" s="53"/>
      <c r="R132" s="49" t="s">
        <v>1027</v>
      </c>
    </row>
    <row r="133" spans="1:18" ht="15.6" x14ac:dyDescent="0.3">
      <c r="A133" s="49" t="s">
        <v>347</v>
      </c>
      <c r="B133" s="44" t="s">
        <v>705</v>
      </c>
      <c r="C133" s="53" t="s">
        <v>916</v>
      </c>
      <c r="D133" s="53" t="s">
        <v>982</v>
      </c>
      <c r="E133" s="44" t="s">
        <v>146</v>
      </c>
      <c r="F133" s="53" t="s">
        <v>959</v>
      </c>
      <c r="G133" s="53" t="s">
        <v>54</v>
      </c>
      <c r="H133" s="53" t="s">
        <v>973</v>
      </c>
      <c r="I133" s="53" t="s">
        <v>968</v>
      </c>
      <c r="J133" s="53" t="s">
        <v>202</v>
      </c>
      <c r="K133" s="53" t="s">
        <v>15</v>
      </c>
      <c r="L133" s="44" t="s">
        <v>287</v>
      </c>
      <c r="M133" s="53">
        <v>1801</v>
      </c>
      <c r="N133" s="53"/>
      <c r="O133" s="53"/>
      <c r="P133" s="44"/>
      <c r="Q133" s="53"/>
      <c r="R133" s="49"/>
    </row>
    <row r="134" spans="1:18" ht="15.6" x14ac:dyDescent="0.3">
      <c r="A134" s="49" t="s">
        <v>707</v>
      </c>
      <c r="B134" s="44" t="s">
        <v>705</v>
      </c>
      <c r="C134" s="53" t="s">
        <v>916</v>
      </c>
      <c r="D134" s="53" t="s">
        <v>982</v>
      </c>
      <c r="E134" s="44" t="s">
        <v>201</v>
      </c>
      <c r="F134" s="53" t="s">
        <v>959</v>
      </c>
      <c r="G134" s="53" t="s">
        <v>54</v>
      </c>
      <c r="H134" s="53" t="s">
        <v>973</v>
      </c>
      <c r="I134" s="53" t="s">
        <v>968</v>
      </c>
      <c r="J134" s="53" t="s">
        <v>202</v>
      </c>
      <c r="K134" s="53" t="s">
        <v>15</v>
      </c>
      <c r="L134" s="44" t="s">
        <v>21</v>
      </c>
      <c r="M134" s="53" t="s">
        <v>295</v>
      </c>
      <c r="N134" s="53"/>
      <c r="O134" s="53"/>
      <c r="P134" s="44"/>
      <c r="Q134" s="53"/>
      <c r="R134" s="49"/>
    </row>
    <row r="135" spans="1:18" ht="15.6" x14ac:dyDescent="0.3">
      <c r="A135" s="49" t="s">
        <v>708</v>
      </c>
      <c r="B135" s="44" t="s">
        <v>705</v>
      </c>
      <c r="C135" s="53" t="s">
        <v>916</v>
      </c>
      <c r="D135" s="53" t="s">
        <v>982</v>
      </c>
      <c r="E135" s="44" t="s">
        <v>201</v>
      </c>
      <c r="F135" s="53" t="s">
        <v>959</v>
      </c>
      <c r="G135" s="53" t="s">
        <v>54</v>
      </c>
      <c r="H135" s="53" t="s">
        <v>973</v>
      </c>
      <c r="I135" s="53" t="s">
        <v>968</v>
      </c>
      <c r="J135" s="53" t="s">
        <v>202</v>
      </c>
      <c r="K135" s="53" t="s">
        <v>787</v>
      </c>
      <c r="L135" s="44" t="s">
        <v>709</v>
      </c>
      <c r="M135" s="53">
        <v>1811</v>
      </c>
      <c r="N135" s="53"/>
      <c r="O135" s="53"/>
      <c r="P135" s="44"/>
      <c r="Q135" s="53"/>
      <c r="R135" s="49"/>
    </row>
    <row r="136" spans="1:18" ht="15.6" x14ac:dyDescent="0.3">
      <c r="A136" s="49" t="s">
        <v>710</v>
      </c>
      <c r="B136" s="44" t="s">
        <v>705</v>
      </c>
      <c r="C136" s="53" t="s">
        <v>916</v>
      </c>
      <c r="D136" s="53" t="s">
        <v>982</v>
      </c>
      <c r="E136" s="44" t="s">
        <v>201</v>
      </c>
      <c r="F136" s="53" t="s">
        <v>959</v>
      </c>
      <c r="G136" s="53" t="s">
        <v>54</v>
      </c>
      <c r="H136" s="53" t="s">
        <v>973</v>
      </c>
      <c r="I136" s="53" t="s">
        <v>968</v>
      </c>
      <c r="J136" s="53" t="s">
        <v>202</v>
      </c>
      <c r="K136" s="53" t="s">
        <v>15</v>
      </c>
      <c r="L136" s="44" t="s">
        <v>537</v>
      </c>
      <c r="M136" s="53">
        <v>1801</v>
      </c>
      <c r="N136" s="53"/>
      <c r="O136" s="53"/>
      <c r="P136" s="44"/>
      <c r="Q136" s="53"/>
      <c r="R136" s="49"/>
    </row>
    <row r="137" spans="1:18" ht="15.6" x14ac:dyDescent="0.3">
      <c r="A137" s="49" t="s">
        <v>711</v>
      </c>
      <c r="B137" s="44" t="s">
        <v>705</v>
      </c>
      <c r="C137" s="53" t="s">
        <v>916</v>
      </c>
      <c r="D137" s="53" t="s">
        <v>982</v>
      </c>
      <c r="E137" s="44" t="s">
        <v>201</v>
      </c>
      <c r="F137" s="53" t="s">
        <v>959</v>
      </c>
      <c r="G137" s="53" t="s">
        <v>54</v>
      </c>
      <c r="H137" s="53" t="s">
        <v>973</v>
      </c>
      <c r="I137" s="53" t="s">
        <v>968</v>
      </c>
      <c r="J137" s="53" t="s">
        <v>202</v>
      </c>
      <c r="K137" s="53" t="s">
        <v>141</v>
      </c>
      <c r="L137" s="44" t="s">
        <v>712</v>
      </c>
      <c r="M137" s="53">
        <v>1801</v>
      </c>
      <c r="N137" s="53"/>
      <c r="O137" s="53"/>
      <c r="P137" s="44"/>
      <c r="Q137" s="53"/>
      <c r="R137" s="49" t="s">
        <v>1028</v>
      </c>
    </row>
    <row r="138" spans="1:18" ht="15.6" x14ac:dyDescent="0.3">
      <c r="A138" s="49" t="s">
        <v>714</v>
      </c>
      <c r="B138" s="44" t="s">
        <v>705</v>
      </c>
      <c r="C138" s="53" t="s">
        <v>916</v>
      </c>
      <c r="D138" s="53" t="s">
        <v>982</v>
      </c>
      <c r="E138" s="44" t="s">
        <v>201</v>
      </c>
      <c r="F138" s="53" t="s">
        <v>959</v>
      </c>
      <c r="G138" s="53" t="s">
        <v>54</v>
      </c>
      <c r="H138" s="53" t="s">
        <v>973</v>
      </c>
      <c r="I138" s="53" t="s">
        <v>968</v>
      </c>
      <c r="J138" s="53" t="s">
        <v>202</v>
      </c>
      <c r="K138" s="53" t="s">
        <v>15</v>
      </c>
      <c r="L138" s="44" t="s">
        <v>660</v>
      </c>
      <c r="M138" s="53">
        <v>1811</v>
      </c>
      <c r="N138" s="53"/>
      <c r="O138" s="53"/>
      <c r="P138" s="44"/>
      <c r="Q138" s="53"/>
      <c r="R138" s="49"/>
    </row>
    <row r="139" spans="1:18" ht="15.6" x14ac:dyDescent="0.3">
      <c r="A139" s="49" t="s">
        <v>715</v>
      </c>
      <c r="B139" s="44" t="s">
        <v>705</v>
      </c>
      <c r="C139" s="53" t="s">
        <v>916</v>
      </c>
      <c r="D139" s="53" t="s">
        <v>982</v>
      </c>
      <c r="E139" s="44" t="s">
        <v>201</v>
      </c>
      <c r="F139" s="53" t="s">
        <v>959</v>
      </c>
      <c r="G139" s="53" t="s">
        <v>54</v>
      </c>
      <c r="H139" s="53" t="s">
        <v>973</v>
      </c>
      <c r="I139" s="53" t="s">
        <v>968</v>
      </c>
      <c r="J139" s="53" t="s">
        <v>202</v>
      </c>
      <c r="K139" s="53" t="s">
        <v>15</v>
      </c>
      <c r="L139" s="44" t="s">
        <v>427</v>
      </c>
      <c r="M139" s="53">
        <v>1801</v>
      </c>
      <c r="N139" s="53"/>
      <c r="O139" s="53"/>
      <c r="P139" s="44"/>
      <c r="Q139" s="53"/>
      <c r="R139" s="49"/>
    </row>
    <row r="140" spans="1:18" ht="15.6" x14ac:dyDescent="0.3">
      <c r="A140" s="49" t="s">
        <v>716</v>
      </c>
      <c r="B140" s="44" t="s">
        <v>705</v>
      </c>
      <c r="C140" s="53" t="s">
        <v>916</v>
      </c>
      <c r="D140" s="53" t="s">
        <v>982</v>
      </c>
      <c r="E140" s="44" t="s">
        <v>201</v>
      </c>
      <c r="F140" s="53" t="s">
        <v>959</v>
      </c>
      <c r="G140" s="53" t="s">
        <v>54</v>
      </c>
      <c r="H140" s="53" t="s">
        <v>973</v>
      </c>
      <c r="I140" s="53" t="s">
        <v>968</v>
      </c>
      <c r="J140" s="53" t="s">
        <v>202</v>
      </c>
      <c r="K140" s="53" t="s">
        <v>15</v>
      </c>
      <c r="L140" s="44" t="s">
        <v>694</v>
      </c>
      <c r="M140" s="53">
        <v>1801</v>
      </c>
      <c r="N140" s="53"/>
      <c r="O140" s="53"/>
      <c r="P140" s="44"/>
      <c r="Q140" s="53"/>
      <c r="R140" s="49"/>
    </row>
    <row r="141" spans="1:18" ht="15.6" x14ac:dyDescent="0.3">
      <c r="A141" s="49" t="s">
        <v>699</v>
      </c>
      <c r="B141" s="44" t="s">
        <v>705</v>
      </c>
      <c r="C141" s="53" t="s">
        <v>916</v>
      </c>
      <c r="D141" s="53" t="s">
        <v>982</v>
      </c>
      <c r="E141" s="44" t="s">
        <v>437</v>
      </c>
      <c r="F141" s="53" t="s">
        <v>959</v>
      </c>
      <c r="G141" s="53" t="s">
        <v>27</v>
      </c>
      <c r="H141" s="53" t="s">
        <v>973</v>
      </c>
      <c r="I141" s="53" t="s">
        <v>968</v>
      </c>
      <c r="J141" s="53">
        <v>1802</v>
      </c>
      <c r="K141" s="53" t="s">
        <v>787</v>
      </c>
      <c r="L141" s="44" t="s">
        <v>21</v>
      </c>
      <c r="M141" s="53" t="s">
        <v>729</v>
      </c>
      <c r="N141" s="53"/>
      <c r="O141" s="53"/>
      <c r="P141" s="44"/>
      <c r="Q141" s="53"/>
      <c r="R141" s="49"/>
    </row>
    <row r="142" spans="1:18" ht="31.2" x14ac:dyDescent="0.3">
      <c r="A142" s="49" t="s">
        <v>528</v>
      </c>
      <c r="B142" s="44" t="s">
        <v>527</v>
      </c>
      <c r="C142" s="53" t="s">
        <v>917</v>
      </c>
      <c r="D142" s="53" t="s">
        <v>982</v>
      </c>
      <c r="E142" s="44"/>
      <c r="F142" s="53" t="s">
        <v>961</v>
      </c>
      <c r="G142" s="53" t="s">
        <v>45</v>
      </c>
      <c r="H142" s="53" t="s">
        <v>972</v>
      </c>
      <c r="I142" s="53" t="s">
        <v>967</v>
      </c>
      <c r="J142" s="53" t="s">
        <v>50</v>
      </c>
      <c r="K142" s="53" t="s">
        <v>15</v>
      </c>
      <c r="L142" s="44" t="s">
        <v>21</v>
      </c>
      <c r="M142" s="53" t="s">
        <v>272</v>
      </c>
      <c r="N142" s="53"/>
      <c r="O142" s="53"/>
      <c r="P142" s="44"/>
      <c r="Q142" s="53"/>
      <c r="R142" s="49"/>
    </row>
    <row r="143" spans="1:18" ht="15.6" x14ac:dyDescent="0.3">
      <c r="A143" s="49" t="s">
        <v>412</v>
      </c>
      <c r="B143" s="44" t="s">
        <v>529</v>
      </c>
      <c r="C143" s="53" t="s">
        <v>918</v>
      </c>
      <c r="D143" s="53" t="s">
        <v>985</v>
      </c>
      <c r="E143" s="44" t="s">
        <v>530</v>
      </c>
      <c r="F143" s="53" t="s">
        <v>959</v>
      </c>
      <c r="G143" s="53" t="s">
        <v>45</v>
      </c>
      <c r="H143" s="53" t="s">
        <v>972</v>
      </c>
      <c r="I143" s="53" t="s">
        <v>967</v>
      </c>
      <c r="J143" s="53">
        <v>1813</v>
      </c>
      <c r="K143" s="53" t="s">
        <v>15</v>
      </c>
      <c r="L143" s="44" t="s">
        <v>21</v>
      </c>
      <c r="M143" s="53" t="s">
        <v>272</v>
      </c>
      <c r="N143" s="53"/>
      <c r="O143" s="53"/>
      <c r="P143" s="44"/>
      <c r="Q143" s="53"/>
      <c r="R143" s="49"/>
    </row>
    <row r="144" spans="1:18" ht="15.6" x14ac:dyDescent="0.3">
      <c r="A144" s="49" t="s">
        <v>160</v>
      </c>
      <c r="B144" s="44" t="s">
        <v>532</v>
      </c>
      <c r="C144" s="53" t="s">
        <v>919</v>
      </c>
      <c r="D144" s="53" t="s">
        <v>982</v>
      </c>
      <c r="E144" s="44" t="s">
        <v>533</v>
      </c>
      <c r="F144" s="53" t="s">
        <v>959</v>
      </c>
      <c r="G144" s="53" t="s">
        <v>265</v>
      </c>
      <c r="H144" s="53" t="s">
        <v>973</v>
      </c>
      <c r="I144" s="53" t="s">
        <v>968</v>
      </c>
      <c r="J144" s="53">
        <v>1811</v>
      </c>
      <c r="K144" s="53" t="s">
        <v>15</v>
      </c>
      <c r="L144" s="44" t="s">
        <v>21</v>
      </c>
      <c r="M144" s="53" t="s">
        <v>105</v>
      </c>
      <c r="N144" s="53"/>
      <c r="O144" s="53"/>
      <c r="P144" s="44"/>
      <c r="Q144" s="53"/>
      <c r="R144" s="49"/>
    </row>
    <row r="145" spans="1:18" ht="15.6" x14ac:dyDescent="0.3">
      <c r="A145" s="49" t="s">
        <v>535</v>
      </c>
      <c r="B145" s="44" t="s">
        <v>532</v>
      </c>
      <c r="C145" s="53" t="s">
        <v>919</v>
      </c>
      <c r="D145" s="53" t="s">
        <v>982</v>
      </c>
      <c r="E145" s="44" t="s">
        <v>228</v>
      </c>
      <c r="F145" s="53" t="s">
        <v>959</v>
      </c>
      <c r="G145" s="53" t="s">
        <v>54</v>
      </c>
      <c r="H145" s="53" t="s">
        <v>973</v>
      </c>
      <c r="I145" s="53" t="s">
        <v>968</v>
      </c>
      <c r="J145" s="53">
        <v>1811</v>
      </c>
      <c r="K145" s="53" t="s">
        <v>787</v>
      </c>
      <c r="L145" s="44" t="s">
        <v>21</v>
      </c>
      <c r="M145" s="53" t="s">
        <v>105</v>
      </c>
      <c r="N145" s="53"/>
      <c r="O145" s="53"/>
      <c r="P145" s="44"/>
      <c r="Q145" s="53"/>
      <c r="R145" s="49"/>
    </row>
    <row r="146" spans="1:18" ht="15.6" x14ac:dyDescent="0.3">
      <c r="A146" s="49" t="s">
        <v>779</v>
      </c>
      <c r="B146" s="44" t="s">
        <v>780</v>
      </c>
      <c r="C146" s="53" t="s">
        <v>920</v>
      </c>
      <c r="D146" s="53" t="s">
        <v>983</v>
      </c>
      <c r="E146" s="44"/>
      <c r="F146" s="53" t="s">
        <v>961</v>
      </c>
      <c r="G146" s="53" t="s">
        <v>45</v>
      </c>
      <c r="H146" s="53" t="s">
        <v>972</v>
      </c>
      <c r="I146" s="53" t="s">
        <v>967</v>
      </c>
      <c r="J146" s="53">
        <v>1806</v>
      </c>
      <c r="K146" s="53" t="s">
        <v>15</v>
      </c>
      <c r="L146" s="44" t="s">
        <v>21</v>
      </c>
      <c r="M146" s="53"/>
      <c r="N146" s="53"/>
      <c r="O146" s="53"/>
      <c r="P146" s="44"/>
      <c r="Q146" s="53"/>
      <c r="R146" s="49" t="s">
        <v>1029</v>
      </c>
    </row>
    <row r="147" spans="1:18" ht="15.6" x14ac:dyDescent="0.3">
      <c r="A147" s="49" t="s">
        <v>102</v>
      </c>
      <c r="B147" s="44" t="s">
        <v>352</v>
      </c>
      <c r="C147" s="53" t="s">
        <v>921</v>
      </c>
      <c r="D147" s="53" t="s">
        <v>983</v>
      </c>
      <c r="E147" s="44" t="s">
        <v>351</v>
      </c>
      <c r="F147" s="53" t="s">
        <v>959</v>
      </c>
      <c r="G147" s="53" t="s">
        <v>45</v>
      </c>
      <c r="H147" s="53" t="s">
        <v>972</v>
      </c>
      <c r="I147" s="53" t="s">
        <v>967</v>
      </c>
      <c r="J147" s="53">
        <v>1811</v>
      </c>
      <c r="K147" s="53" t="s">
        <v>15</v>
      </c>
      <c r="L147" s="44" t="s">
        <v>21</v>
      </c>
      <c r="M147" s="53" t="s">
        <v>272</v>
      </c>
      <c r="N147" s="53"/>
      <c r="O147" s="53"/>
      <c r="P147" s="44"/>
      <c r="Q147" s="53"/>
      <c r="R147" s="49"/>
    </row>
    <row r="148" spans="1:18" ht="15.6" x14ac:dyDescent="0.3">
      <c r="A148" s="49" t="s">
        <v>554</v>
      </c>
      <c r="B148" s="44" t="s">
        <v>551</v>
      </c>
      <c r="C148" s="53" t="s">
        <v>923</v>
      </c>
      <c r="D148" s="53" t="s">
        <v>983</v>
      </c>
      <c r="E148" s="44" t="s">
        <v>555</v>
      </c>
      <c r="F148" s="53" t="s">
        <v>959</v>
      </c>
      <c r="G148" s="53" t="s">
        <v>113</v>
      </c>
      <c r="H148" s="53" t="s">
        <v>975</v>
      </c>
      <c r="I148" s="53" t="s">
        <v>969</v>
      </c>
      <c r="J148" s="53" t="s">
        <v>467</v>
      </c>
      <c r="K148" s="53" t="s">
        <v>15</v>
      </c>
      <c r="L148" s="44" t="s">
        <v>1020</v>
      </c>
      <c r="M148" s="53">
        <v>1811</v>
      </c>
      <c r="N148" s="53"/>
      <c r="O148" s="53"/>
      <c r="P148" s="44"/>
      <c r="Q148" s="53"/>
      <c r="R148" s="49"/>
    </row>
    <row r="149" spans="1:18" ht="15.6" x14ac:dyDescent="0.3">
      <c r="A149" s="49" t="s">
        <v>642</v>
      </c>
      <c r="B149" s="44" t="s">
        <v>628</v>
      </c>
      <c r="C149" s="53" t="s">
        <v>925</v>
      </c>
      <c r="D149" s="53" t="s">
        <v>985</v>
      </c>
      <c r="E149" s="44" t="s">
        <v>401</v>
      </c>
      <c r="F149" s="53" t="s">
        <v>963</v>
      </c>
      <c r="G149" s="53" t="s">
        <v>27</v>
      </c>
      <c r="H149" s="53" t="s">
        <v>973</v>
      </c>
      <c r="I149" s="53" t="s">
        <v>968</v>
      </c>
      <c r="J149" s="53">
        <v>1798</v>
      </c>
      <c r="K149" s="53" t="s">
        <v>15</v>
      </c>
      <c r="L149" s="44" t="s">
        <v>792</v>
      </c>
      <c r="M149" s="53"/>
      <c r="N149" s="53"/>
      <c r="O149" s="53"/>
      <c r="P149" s="44"/>
      <c r="Q149" s="53"/>
      <c r="R149" s="49" t="s">
        <v>402</v>
      </c>
    </row>
    <row r="150" spans="1:18" ht="31.2" x14ac:dyDescent="0.3">
      <c r="A150" s="49" t="s">
        <v>587</v>
      </c>
      <c r="B150" s="44" t="s">
        <v>586</v>
      </c>
      <c r="C150" s="53" t="s">
        <v>926</v>
      </c>
      <c r="D150" s="53" t="s">
        <v>984</v>
      </c>
      <c r="E150" s="44"/>
      <c r="F150" s="53" t="s">
        <v>961</v>
      </c>
      <c r="G150" s="53" t="s">
        <v>63</v>
      </c>
      <c r="H150" s="53" t="s">
        <v>63</v>
      </c>
      <c r="I150" s="53" t="s">
        <v>967</v>
      </c>
      <c r="J150" s="53" t="s">
        <v>98</v>
      </c>
      <c r="K150" s="53" t="s">
        <v>15</v>
      </c>
      <c r="L150" s="44" t="s">
        <v>588</v>
      </c>
      <c r="M150" s="53" t="s">
        <v>451</v>
      </c>
      <c r="N150" s="53"/>
      <c r="O150" s="53"/>
      <c r="P150" s="44"/>
      <c r="Q150" s="53"/>
      <c r="R150" s="49"/>
    </row>
    <row r="151" spans="1:18" ht="15.6" x14ac:dyDescent="0.3">
      <c r="A151" s="49" t="s">
        <v>592</v>
      </c>
      <c r="B151" s="44" t="s">
        <v>586</v>
      </c>
      <c r="C151" s="53" t="s">
        <v>926</v>
      </c>
      <c r="D151" s="53" t="s">
        <v>984</v>
      </c>
      <c r="E151" s="44"/>
      <c r="F151" s="53" t="s">
        <v>961</v>
      </c>
      <c r="G151" s="53" t="s">
        <v>63</v>
      </c>
      <c r="H151" s="53" t="s">
        <v>63</v>
      </c>
      <c r="I151" s="53" t="s">
        <v>967</v>
      </c>
      <c r="J151" s="53" t="s">
        <v>98</v>
      </c>
      <c r="K151" s="53" t="s">
        <v>787</v>
      </c>
      <c r="L151" s="44" t="s">
        <v>21</v>
      </c>
      <c r="M151" s="53">
        <v>1811</v>
      </c>
      <c r="N151" s="53"/>
      <c r="O151" s="53"/>
      <c r="P151" s="44"/>
      <c r="Q151" s="53"/>
      <c r="R151" s="49"/>
    </row>
    <row r="152" spans="1:18" ht="15.6" x14ac:dyDescent="0.3">
      <c r="A152" s="49" t="s">
        <v>412</v>
      </c>
      <c r="B152" s="44" t="s">
        <v>869</v>
      </c>
      <c r="C152" s="53" t="s">
        <v>870</v>
      </c>
      <c r="D152" s="53" t="s">
        <v>983</v>
      </c>
      <c r="E152" s="44" t="s">
        <v>439</v>
      </c>
      <c r="F152" s="53" t="s">
        <v>959</v>
      </c>
      <c r="G152" s="53" t="s">
        <v>440</v>
      </c>
      <c r="H152" s="53" t="s">
        <v>972</v>
      </c>
      <c r="I152" s="53" t="s">
        <v>967</v>
      </c>
      <c r="J152" s="53">
        <v>1813</v>
      </c>
      <c r="K152" s="53" t="s">
        <v>15</v>
      </c>
      <c r="L152" s="44" t="s">
        <v>21</v>
      </c>
      <c r="M152" s="53" t="s">
        <v>272</v>
      </c>
      <c r="N152" s="53"/>
      <c r="O152" s="53"/>
      <c r="P152" s="44"/>
      <c r="Q152" s="53"/>
      <c r="R152" s="49"/>
    </row>
    <row r="153" spans="1:18" ht="15.6" x14ac:dyDescent="0.3">
      <c r="A153" s="49" t="s">
        <v>600</v>
      </c>
      <c r="B153" s="44" t="s">
        <v>601</v>
      </c>
      <c r="C153" s="53" t="s">
        <v>928</v>
      </c>
      <c r="D153" s="53" t="s">
        <v>984</v>
      </c>
      <c r="E153" s="44" t="s">
        <v>602</v>
      </c>
      <c r="F153" s="53" t="s">
        <v>959</v>
      </c>
      <c r="G153" s="53" t="s">
        <v>113</v>
      </c>
      <c r="H153" s="53" t="s">
        <v>975</v>
      </c>
      <c r="I153" s="53" t="s">
        <v>969</v>
      </c>
      <c r="J153" s="53" t="s">
        <v>114</v>
      </c>
      <c r="K153" s="53" t="s">
        <v>15</v>
      </c>
      <c r="L153" s="44" t="s">
        <v>1036</v>
      </c>
      <c r="M153" s="53" t="s">
        <v>349</v>
      </c>
      <c r="N153" s="53"/>
      <c r="O153" s="53"/>
      <c r="P153" s="44"/>
      <c r="Q153" s="53"/>
      <c r="R153" s="49"/>
    </row>
    <row r="154" spans="1:18" ht="15.6" x14ac:dyDescent="0.3">
      <c r="A154" s="49" t="s">
        <v>607</v>
      </c>
      <c r="B154" s="44" t="s">
        <v>608</v>
      </c>
      <c r="C154" s="53" t="s">
        <v>929</v>
      </c>
      <c r="D154" s="53" t="s">
        <v>982</v>
      </c>
      <c r="E154" s="44" t="s">
        <v>609</v>
      </c>
      <c r="F154" s="53" t="s">
        <v>959</v>
      </c>
      <c r="G154" s="53" t="s">
        <v>45</v>
      </c>
      <c r="H154" s="53" t="s">
        <v>972</v>
      </c>
      <c r="I154" s="53" t="s">
        <v>967</v>
      </c>
      <c r="J154" s="53">
        <v>1811</v>
      </c>
      <c r="K154" s="53" t="s">
        <v>15</v>
      </c>
      <c r="L154" s="44" t="s">
        <v>21</v>
      </c>
      <c r="M154" s="53" t="s">
        <v>383</v>
      </c>
      <c r="N154" s="53"/>
      <c r="O154" s="53"/>
      <c r="P154" s="44"/>
      <c r="Q154" s="53"/>
      <c r="R154" s="49"/>
    </row>
    <row r="155" spans="1:18" ht="15.6" x14ac:dyDescent="0.3">
      <c r="A155" s="49" t="s">
        <v>64</v>
      </c>
      <c r="B155" s="44" t="s">
        <v>782</v>
      </c>
      <c r="C155" s="53" t="s">
        <v>930</v>
      </c>
      <c r="D155" s="53" t="s">
        <v>986</v>
      </c>
      <c r="E155" s="44" t="s">
        <v>783</v>
      </c>
      <c r="F155" s="53" t="s">
        <v>959</v>
      </c>
      <c r="G155" s="53" t="s">
        <v>45</v>
      </c>
      <c r="H155" s="53" t="s">
        <v>972</v>
      </c>
      <c r="I155" s="53" t="s">
        <v>967</v>
      </c>
      <c r="J155" s="53">
        <v>1806</v>
      </c>
      <c r="K155" s="53" t="s">
        <v>15</v>
      </c>
      <c r="L155" s="44" t="s">
        <v>504</v>
      </c>
      <c r="M155" s="53"/>
      <c r="N155" s="53"/>
      <c r="O155" s="53"/>
      <c r="P155" s="44"/>
      <c r="Q155" s="53"/>
      <c r="R155" s="49" t="s">
        <v>1030</v>
      </c>
    </row>
    <row r="156" spans="1:18" ht="15.6" x14ac:dyDescent="0.3">
      <c r="A156" s="49" t="s">
        <v>129</v>
      </c>
      <c r="B156" s="44" t="s">
        <v>610</v>
      </c>
      <c r="C156" s="53" t="s">
        <v>931</v>
      </c>
      <c r="D156" s="53" t="s">
        <v>983</v>
      </c>
      <c r="E156" s="44" t="s">
        <v>611</v>
      </c>
      <c r="F156" s="53" t="s">
        <v>959</v>
      </c>
      <c r="G156" s="53" t="s">
        <v>54</v>
      </c>
      <c r="H156" s="53" t="s">
        <v>973</v>
      </c>
      <c r="I156" s="53" t="s">
        <v>968</v>
      </c>
      <c r="J156" s="53">
        <v>1811</v>
      </c>
      <c r="K156" s="53" t="s">
        <v>787</v>
      </c>
      <c r="L156" s="44" t="s">
        <v>21</v>
      </c>
      <c r="M156" s="53" t="s">
        <v>105</v>
      </c>
      <c r="N156" s="53"/>
      <c r="O156" s="53"/>
      <c r="P156" s="44"/>
      <c r="Q156" s="53"/>
      <c r="R156" s="49" t="s">
        <v>1031</v>
      </c>
    </row>
    <row r="157" spans="1:18" ht="31.2" x14ac:dyDescent="0.3">
      <c r="A157" s="49" t="s">
        <v>624</v>
      </c>
      <c r="B157" s="44" t="s">
        <v>625</v>
      </c>
      <c r="C157" s="53" t="s">
        <v>932</v>
      </c>
      <c r="D157" s="53" t="s">
        <v>985</v>
      </c>
      <c r="E157" s="44" t="s">
        <v>626</v>
      </c>
      <c r="F157" s="53" t="s">
        <v>959</v>
      </c>
      <c r="G157" s="53" t="s">
        <v>217</v>
      </c>
      <c r="H157" s="53" t="s">
        <v>974</v>
      </c>
      <c r="I157" s="53" t="s">
        <v>967</v>
      </c>
      <c r="J157" s="53">
        <v>1811</v>
      </c>
      <c r="K157" s="53" t="s">
        <v>15</v>
      </c>
      <c r="L157" s="44" t="s">
        <v>21</v>
      </c>
      <c r="M157" s="53">
        <v>1813</v>
      </c>
      <c r="N157" s="53"/>
      <c r="O157" s="53"/>
      <c r="P157" s="44"/>
      <c r="Q157" s="53"/>
      <c r="R157" s="49"/>
    </row>
    <row r="158" spans="1:18" s="50" customFormat="1" ht="15.6" x14ac:dyDescent="0.3">
      <c r="A158" s="49" t="s">
        <v>89</v>
      </c>
      <c r="B158" s="44" t="s">
        <v>680</v>
      </c>
      <c r="C158" s="53" t="s">
        <v>933</v>
      </c>
      <c r="D158" s="53" t="s">
        <v>986</v>
      </c>
      <c r="E158" s="44" t="s">
        <v>62</v>
      </c>
      <c r="F158" s="53" t="s">
        <v>256</v>
      </c>
      <c r="G158" s="53" t="s">
        <v>63</v>
      </c>
      <c r="H158" s="53" t="s">
        <v>63</v>
      </c>
      <c r="I158" s="53" t="s">
        <v>967</v>
      </c>
      <c r="J158" s="53" t="s">
        <v>283</v>
      </c>
      <c r="K158" s="53" t="s">
        <v>15</v>
      </c>
      <c r="L158" s="44" t="s">
        <v>21</v>
      </c>
      <c r="M158" s="53" t="s">
        <v>128</v>
      </c>
      <c r="N158" s="53"/>
      <c r="O158" s="53"/>
      <c r="P158" s="44" t="s">
        <v>961</v>
      </c>
      <c r="Q158" s="53"/>
      <c r="R158" s="49"/>
    </row>
    <row r="159" spans="1:18" ht="15.6" x14ac:dyDescent="0.3">
      <c r="A159" s="49" t="s">
        <v>68</v>
      </c>
      <c r="B159" s="44" t="s">
        <v>338</v>
      </c>
      <c r="C159" s="53" t="s">
        <v>954</v>
      </c>
      <c r="D159" s="53" t="s">
        <v>983</v>
      </c>
      <c r="E159" s="44" t="s">
        <v>10</v>
      </c>
      <c r="F159" s="53" t="s">
        <v>959</v>
      </c>
      <c r="G159" s="53" t="s">
        <v>11</v>
      </c>
      <c r="H159" s="53" t="s">
        <v>973</v>
      </c>
      <c r="I159" s="53" t="s">
        <v>968</v>
      </c>
      <c r="J159" s="53" t="s">
        <v>12</v>
      </c>
      <c r="K159" s="53" t="s">
        <v>785</v>
      </c>
      <c r="L159" s="44" t="s">
        <v>785</v>
      </c>
      <c r="M159" s="53"/>
      <c r="N159" s="53"/>
      <c r="O159" s="53"/>
      <c r="P159" s="44"/>
      <c r="Q159" s="53" t="s">
        <v>785</v>
      </c>
      <c r="R159" s="49"/>
    </row>
    <row r="160" spans="1:18" ht="15.6" x14ac:dyDescent="0.3">
      <c r="A160" s="49" t="s">
        <v>765</v>
      </c>
      <c r="B160" s="44" t="s">
        <v>766</v>
      </c>
      <c r="C160" s="53" t="s">
        <v>961</v>
      </c>
      <c r="D160" s="53" t="s">
        <v>961</v>
      </c>
      <c r="E160" s="44" t="s">
        <v>437</v>
      </c>
      <c r="F160" s="53" t="s">
        <v>959</v>
      </c>
      <c r="G160" s="53" t="s">
        <v>27</v>
      </c>
      <c r="H160" s="53" t="s">
        <v>973</v>
      </c>
      <c r="I160" s="53" t="s">
        <v>968</v>
      </c>
      <c r="J160" s="53">
        <v>1802</v>
      </c>
      <c r="K160" s="53" t="s">
        <v>787</v>
      </c>
      <c r="L160" s="44" t="s">
        <v>21</v>
      </c>
      <c r="M160" s="53" t="s">
        <v>767</v>
      </c>
      <c r="N160" s="53"/>
      <c r="O160" s="53"/>
      <c r="P160" s="44"/>
      <c r="Q160" s="53"/>
      <c r="R160" s="49" t="s">
        <v>1031</v>
      </c>
    </row>
    <row r="161" spans="1:18" ht="15.6" x14ac:dyDescent="0.3">
      <c r="A161" s="49" t="s">
        <v>92</v>
      </c>
      <c r="B161" s="44" t="s">
        <v>93</v>
      </c>
      <c r="C161" s="53" t="s">
        <v>958</v>
      </c>
      <c r="D161" s="53" t="s">
        <v>986</v>
      </c>
      <c r="E161" s="44" t="s">
        <v>32</v>
      </c>
      <c r="F161" s="53" t="s">
        <v>32</v>
      </c>
      <c r="G161" s="53" t="s">
        <v>86</v>
      </c>
      <c r="H161" s="53" t="s">
        <v>86</v>
      </c>
      <c r="I161" s="53" t="s">
        <v>967</v>
      </c>
      <c r="J161" s="53" t="s">
        <v>87</v>
      </c>
      <c r="K161" s="53" t="s">
        <v>15</v>
      </c>
      <c r="L161" s="44" t="s">
        <v>484</v>
      </c>
      <c r="M161" s="53">
        <v>1806</v>
      </c>
      <c r="N161" s="53"/>
      <c r="O161" s="53"/>
      <c r="P161" s="44"/>
      <c r="Q161" s="53"/>
      <c r="R161" s="49"/>
    </row>
    <row r="162" spans="1:18" ht="15.6" x14ac:dyDescent="0.3">
      <c r="A162" s="49" t="s">
        <v>68</v>
      </c>
      <c r="B162" s="44" t="s">
        <v>956</v>
      </c>
      <c r="C162" s="53" t="s">
        <v>957</v>
      </c>
      <c r="D162" s="53" t="s">
        <v>982</v>
      </c>
      <c r="E162" s="44" t="s">
        <v>69</v>
      </c>
      <c r="F162" s="53" t="s">
        <v>959</v>
      </c>
      <c r="G162" s="53" t="s">
        <v>70</v>
      </c>
      <c r="H162" s="53" t="s">
        <v>975</v>
      </c>
      <c r="I162" s="53" t="s">
        <v>969</v>
      </c>
      <c r="J162" s="53" t="s">
        <v>71</v>
      </c>
      <c r="K162" s="53" t="s">
        <v>787</v>
      </c>
      <c r="L162" s="44" t="s">
        <v>785</v>
      </c>
      <c r="M162" s="53" t="s">
        <v>785</v>
      </c>
      <c r="N162" s="53"/>
      <c r="O162" s="53"/>
      <c r="P162" s="44"/>
      <c r="Q162" s="53"/>
      <c r="R162" s="49"/>
    </row>
    <row r="163" spans="1:18" ht="15.6" x14ac:dyDescent="0.3">
      <c r="A163" s="49" t="s">
        <v>72</v>
      </c>
      <c r="B163" s="44" t="s">
        <v>956</v>
      </c>
      <c r="C163" s="53" t="s">
        <v>957</v>
      </c>
      <c r="D163" s="53" t="s">
        <v>982</v>
      </c>
      <c r="E163" s="44" t="s">
        <v>18</v>
      </c>
      <c r="F163" s="53" t="s">
        <v>959</v>
      </c>
      <c r="G163" s="53" t="s">
        <v>73</v>
      </c>
      <c r="H163" s="53" t="s">
        <v>974</v>
      </c>
      <c r="I163" s="53" t="s">
        <v>967</v>
      </c>
      <c r="J163" s="53">
        <v>1811</v>
      </c>
      <c r="K163" s="53" t="s">
        <v>15</v>
      </c>
      <c r="L163" s="44" t="s">
        <v>167</v>
      </c>
      <c r="M163" s="53">
        <v>1874</v>
      </c>
      <c r="N163" s="53"/>
      <c r="O163" s="53"/>
      <c r="P163" s="44"/>
      <c r="Q163" s="53"/>
      <c r="R163" s="49"/>
    </row>
    <row r="164" spans="1:18" ht="15.6" x14ac:dyDescent="0.3">
      <c r="A164" s="49" t="s">
        <v>102</v>
      </c>
      <c r="B164" s="44" t="s">
        <v>185</v>
      </c>
      <c r="C164" s="53" t="s">
        <v>955</v>
      </c>
      <c r="D164" s="53" t="s">
        <v>984</v>
      </c>
      <c r="E164" s="44" t="s">
        <v>10</v>
      </c>
      <c r="F164" s="53" t="s">
        <v>959</v>
      </c>
      <c r="G164" s="53" t="s">
        <v>11</v>
      </c>
      <c r="H164" s="53" t="s">
        <v>973</v>
      </c>
      <c r="I164" s="53" t="s">
        <v>968</v>
      </c>
      <c r="J164" s="53" t="s">
        <v>12</v>
      </c>
      <c r="K164" s="53" t="s">
        <v>787</v>
      </c>
      <c r="L164" s="44" t="s">
        <v>21</v>
      </c>
      <c r="M164" s="53">
        <v>1811</v>
      </c>
      <c r="N164" s="53"/>
      <c r="O164" s="53"/>
      <c r="P164" s="44"/>
      <c r="Q164" s="53"/>
      <c r="R164" s="49" t="s">
        <v>1032</v>
      </c>
    </row>
    <row r="165" spans="1:18" ht="15.6" x14ac:dyDescent="0.3">
      <c r="A165" s="49" t="s">
        <v>203</v>
      </c>
      <c r="B165" s="44" t="s">
        <v>585</v>
      </c>
      <c r="C165" s="53" t="s">
        <v>955</v>
      </c>
      <c r="D165" s="53" t="s">
        <v>984</v>
      </c>
      <c r="E165" s="44" t="s">
        <v>10</v>
      </c>
      <c r="F165" s="53" t="s">
        <v>959</v>
      </c>
      <c r="G165" s="53" t="s">
        <v>11</v>
      </c>
      <c r="H165" s="53" t="s">
        <v>973</v>
      </c>
      <c r="I165" s="53" t="s">
        <v>968</v>
      </c>
      <c r="J165" s="53" t="s">
        <v>12</v>
      </c>
      <c r="K165" s="53" t="s">
        <v>787</v>
      </c>
      <c r="L165" s="44" t="s">
        <v>21</v>
      </c>
      <c r="M165" s="53" t="s">
        <v>397</v>
      </c>
      <c r="N165" s="53"/>
      <c r="O165" s="53"/>
      <c r="P165" s="44"/>
      <c r="Q165" s="53"/>
      <c r="R165" s="49"/>
    </row>
    <row r="166" spans="1:18" ht="15.6" x14ac:dyDescent="0.3">
      <c r="A166" s="49" t="s">
        <v>329</v>
      </c>
      <c r="B166" s="44" t="s">
        <v>498</v>
      </c>
      <c r="C166" s="53" t="s">
        <v>954</v>
      </c>
      <c r="D166" s="53" t="s">
        <v>983</v>
      </c>
      <c r="E166" s="44" t="s">
        <v>495</v>
      </c>
      <c r="F166" s="53" t="s">
        <v>959</v>
      </c>
      <c r="G166" s="53" t="s">
        <v>70</v>
      </c>
      <c r="H166" s="53" t="s">
        <v>975</v>
      </c>
      <c r="I166" s="53" t="s">
        <v>969</v>
      </c>
      <c r="J166" s="53" t="s">
        <v>71</v>
      </c>
      <c r="K166" s="53" t="s">
        <v>15</v>
      </c>
      <c r="L166" s="44" t="s">
        <v>21</v>
      </c>
      <c r="M166" s="53" t="s">
        <v>128</v>
      </c>
      <c r="N166" s="53"/>
      <c r="O166" s="53"/>
      <c r="P166" s="44"/>
      <c r="Q166" s="53"/>
      <c r="R166" s="49"/>
    </row>
    <row r="167" spans="1:18" ht="15.6" x14ac:dyDescent="0.3">
      <c r="A167" s="49" t="s">
        <v>496</v>
      </c>
      <c r="B167" s="44" t="s">
        <v>498</v>
      </c>
      <c r="C167" s="53" t="s">
        <v>954</v>
      </c>
      <c r="D167" s="53" t="s">
        <v>983</v>
      </c>
      <c r="E167" s="44" t="s">
        <v>32</v>
      </c>
      <c r="F167" s="53" t="s">
        <v>32</v>
      </c>
      <c r="G167" s="53" t="s">
        <v>86</v>
      </c>
      <c r="H167" s="53" t="s">
        <v>86</v>
      </c>
      <c r="I167" s="53" t="s">
        <v>967</v>
      </c>
      <c r="J167" s="53" t="s">
        <v>87</v>
      </c>
      <c r="K167" s="53" t="s">
        <v>787</v>
      </c>
      <c r="L167" s="44" t="s">
        <v>427</v>
      </c>
      <c r="M167" s="53">
        <v>1801</v>
      </c>
      <c r="N167" s="53"/>
      <c r="O167" s="53"/>
      <c r="P167" s="44"/>
      <c r="Q167" s="53"/>
      <c r="R167" s="49"/>
    </row>
    <row r="168" spans="1:18" ht="15.6" x14ac:dyDescent="0.3">
      <c r="A168" s="49" t="s">
        <v>102</v>
      </c>
      <c r="B168" s="44" t="s">
        <v>675</v>
      </c>
      <c r="C168" s="53" t="s">
        <v>954</v>
      </c>
      <c r="D168" s="53" t="s">
        <v>983</v>
      </c>
      <c r="E168" s="44" t="s">
        <v>44</v>
      </c>
      <c r="F168" s="53" t="s">
        <v>960</v>
      </c>
      <c r="G168" s="53" t="s">
        <v>45</v>
      </c>
      <c r="H168" s="53" t="s">
        <v>972</v>
      </c>
      <c r="I168" s="53" t="s">
        <v>967</v>
      </c>
      <c r="J168" s="53" t="s">
        <v>46</v>
      </c>
      <c r="K168" s="53" t="s">
        <v>785</v>
      </c>
      <c r="L168" s="44" t="s">
        <v>785</v>
      </c>
      <c r="M168" s="53"/>
      <c r="N168" s="53"/>
      <c r="O168" s="53"/>
      <c r="P168" s="44"/>
      <c r="Q168" s="53" t="s">
        <v>785</v>
      </c>
      <c r="R168" s="49"/>
    </row>
    <row r="169" spans="1:18" ht="15.6" x14ac:dyDescent="0.3">
      <c r="A169" s="49" t="s">
        <v>80</v>
      </c>
      <c r="B169" s="44" t="s">
        <v>675</v>
      </c>
      <c r="C169" s="53" t="s">
        <v>954</v>
      </c>
      <c r="D169" s="53" t="s">
        <v>983</v>
      </c>
      <c r="E169" s="44" t="s">
        <v>416</v>
      </c>
      <c r="F169" s="53" t="s">
        <v>959</v>
      </c>
      <c r="G169" s="53" t="s">
        <v>54</v>
      </c>
      <c r="H169" s="53" t="s">
        <v>973</v>
      </c>
      <c r="I169" s="53" t="s">
        <v>968</v>
      </c>
      <c r="J169" s="53" t="s">
        <v>674</v>
      </c>
      <c r="K169" s="53" t="s">
        <v>787</v>
      </c>
      <c r="L169" s="44" t="s">
        <v>785</v>
      </c>
      <c r="M169" s="53" t="s">
        <v>785</v>
      </c>
      <c r="N169" s="53"/>
      <c r="O169" s="53"/>
      <c r="P169" s="44"/>
      <c r="Q169" s="53"/>
      <c r="R169" s="49"/>
    </row>
    <row r="170" spans="1:18" ht="15.6" x14ac:dyDescent="0.3">
      <c r="A170" s="49" t="s">
        <v>670</v>
      </c>
      <c r="B170" s="44" t="s">
        <v>947</v>
      </c>
      <c r="C170" s="53" t="s">
        <v>954</v>
      </c>
      <c r="D170" s="53" t="s">
        <v>983</v>
      </c>
      <c r="E170" s="44" t="s">
        <v>437</v>
      </c>
      <c r="F170" s="53" t="s">
        <v>959</v>
      </c>
      <c r="G170" s="53" t="s">
        <v>27</v>
      </c>
      <c r="H170" s="53" t="s">
        <v>973</v>
      </c>
      <c r="I170" s="53" t="s">
        <v>968</v>
      </c>
      <c r="J170" s="53">
        <v>1802</v>
      </c>
      <c r="K170" s="53" t="s">
        <v>15</v>
      </c>
      <c r="L170" s="44" t="s">
        <v>731</v>
      </c>
      <c r="M170" s="53">
        <v>1811</v>
      </c>
      <c r="N170" s="53"/>
      <c r="O170" s="53"/>
      <c r="P170" s="44"/>
      <c r="Q170" s="53"/>
      <c r="R170" s="49"/>
    </row>
    <row r="171" spans="1:18" ht="46.8" x14ac:dyDescent="0.3">
      <c r="A171" s="49" t="s">
        <v>160</v>
      </c>
      <c r="B171" s="44" t="s">
        <v>947</v>
      </c>
      <c r="C171" s="53" t="s">
        <v>954</v>
      </c>
      <c r="D171" s="53" t="s">
        <v>983</v>
      </c>
      <c r="E171" s="44" t="s">
        <v>391</v>
      </c>
      <c r="F171" s="53" t="s">
        <v>963</v>
      </c>
      <c r="G171" s="53" t="s">
        <v>27</v>
      </c>
      <c r="H171" s="53" t="s">
        <v>973</v>
      </c>
      <c r="I171" s="53" t="s">
        <v>968</v>
      </c>
      <c r="J171" s="53">
        <v>1798</v>
      </c>
      <c r="K171" s="53" t="s">
        <v>15</v>
      </c>
      <c r="L171" s="44" t="s">
        <v>21</v>
      </c>
      <c r="M171" s="53" t="s">
        <v>392</v>
      </c>
      <c r="N171" s="53"/>
      <c r="O171" s="53"/>
      <c r="P171" s="44"/>
      <c r="Q171" s="53"/>
      <c r="R171" s="49" t="s">
        <v>1033</v>
      </c>
    </row>
    <row r="172" spans="1:18" ht="15.6" x14ac:dyDescent="0.3">
      <c r="A172" s="49" t="s">
        <v>412</v>
      </c>
      <c r="B172" s="44" t="s">
        <v>684</v>
      </c>
      <c r="C172" s="53" t="s">
        <v>936</v>
      </c>
      <c r="D172" s="53" t="s">
        <v>980</v>
      </c>
      <c r="E172" s="44" t="s">
        <v>685</v>
      </c>
      <c r="F172" s="53" t="s">
        <v>959</v>
      </c>
      <c r="G172" s="53" t="s">
        <v>45</v>
      </c>
      <c r="H172" s="53" t="s">
        <v>972</v>
      </c>
      <c r="I172" s="53" t="s">
        <v>967</v>
      </c>
      <c r="J172" s="53" t="s">
        <v>50</v>
      </c>
      <c r="K172" s="53" t="s">
        <v>15</v>
      </c>
      <c r="L172" s="44" t="s">
        <v>21</v>
      </c>
      <c r="M172" s="53" t="s">
        <v>272</v>
      </c>
      <c r="N172" s="53"/>
      <c r="O172" s="53"/>
      <c r="P172" s="44"/>
      <c r="Q172" s="53"/>
      <c r="R172" s="49"/>
    </row>
    <row r="173" spans="1:18" ht="15.6" x14ac:dyDescent="0.3">
      <c r="A173" s="49" t="s">
        <v>652</v>
      </c>
      <c r="B173" s="44" t="s">
        <v>654</v>
      </c>
      <c r="C173" s="53" t="s">
        <v>938</v>
      </c>
      <c r="D173" s="53" t="s">
        <v>986</v>
      </c>
      <c r="E173" s="44" t="s">
        <v>32</v>
      </c>
      <c r="F173" s="53" t="s">
        <v>32</v>
      </c>
      <c r="G173" s="53" t="s">
        <v>86</v>
      </c>
      <c r="H173" s="53" t="s">
        <v>86</v>
      </c>
      <c r="I173" s="53" t="s">
        <v>967</v>
      </c>
      <c r="J173" s="53" t="s">
        <v>120</v>
      </c>
      <c r="K173" s="53" t="s">
        <v>15</v>
      </c>
      <c r="L173" s="44" t="s">
        <v>371</v>
      </c>
      <c r="M173" s="53">
        <v>1851</v>
      </c>
      <c r="N173" s="53"/>
      <c r="O173" s="53"/>
      <c r="P173" s="44"/>
      <c r="Q173" s="53"/>
      <c r="R173" s="49"/>
    </row>
    <row r="174" spans="1:18" ht="15.6" x14ac:dyDescent="0.3">
      <c r="A174" s="49" t="s">
        <v>655</v>
      </c>
      <c r="B174" s="44" t="s">
        <v>654</v>
      </c>
      <c r="C174" s="53" t="s">
        <v>938</v>
      </c>
      <c r="D174" s="53" t="s">
        <v>986</v>
      </c>
      <c r="E174" s="44" t="s">
        <v>32</v>
      </c>
      <c r="F174" s="53" t="s">
        <v>32</v>
      </c>
      <c r="G174" s="53" t="s">
        <v>86</v>
      </c>
      <c r="H174" s="53" t="s">
        <v>86</v>
      </c>
      <c r="I174" s="53" t="s">
        <v>967</v>
      </c>
      <c r="J174" s="53" t="s">
        <v>87</v>
      </c>
      <c r="K174" s="53" t="s">
        <v>15</v>
      </c>
      <c r="L174" s="44" t="s">
        <v>656</v>
      </c>
      <c r="M174" s="53">
        <v>1896</v>
      </c>
      <c r="N174" s="53"/>
      <c r="O174" s="53"/>
      <c r="P174" s="44"/>
      <c r="Q174" s="53"/>
      <c r="R174" s="49"/>
    </row>
    <row r="175" spans="1:18" ht="15.6" x14ac:dyDescent="0.3">
      <c r="A175" s="49" t="s">
        <v>657</v>
      </c>
      <c r="B175" s="44" t="s">
        <v>654</v>
      </c>
      <c r="C175" s="53" t="s">
        <v>938</v>
      </c>
      <c r="D175" s="53" t="s">
        <v>986</v>
      </c>
      <c r="E175" s="44" t="s">
        <v>32</v>
      </c>
      <c r="F175" s="53" t="s">
        <v>32</v>
      </c>
      <c r="G175" s="53" t="s">
        <v>86</v>
      </c>
      <c r="H175" s="53" t="s">
        <v>86</v>
      </c>
      <c r="I175" s="53" t="s">
        <v>967</v>
      </c>
      <c r="J175" s="53" t="s">
        <v>87</v>
      </c>
      <c r="K175" s="53" t="s">
        <v>15</v>
      </c>
      <c r="L175" s="44" t="s">
        <v>167</v>
      </c>
      <c r="M175" s="53">
        <v>1896</v>
      </c>
      <c r="N175" s="53"/>
      <c r="O175" s="53"/>
      <c r="P175" s="44"/>
      <c r="Q175" s="53"/>
      <c r="R175" s="49"/>
    </row>
    <row r="176" spans="1:18" ht="15.6" x14ac:dyDescent="0.3">
      <c r="A176" s="49" t="s">
        <v>143</v>
      </c>
      <c r="B176" s="44" t="s">
        <v>658</v>
      </c>
      <c r="C176" s="53" t="s">
        <v>847</v>
      </c>
      <c r="D176" s="53" t="s">
        <v>986</v>
      </c>
      <c r="E176" s="44" t="s">
        <v>495</v>
      </c>
      <c r="F176" s="53" t="s">
        <v>959</v>
      </c>
      <c r="G176" s="53" t="s">
        <v>70</v>
      </c>
      <c r="H176" s="53" t="s">
        <v>975</v>
      </c>
      <c r="I176" s="53" t="s">
        <v>969</v>
      </c>
      <c r="J176" s="53" t="s">
        <v>71</v>
      </c>
      <c r="K176" s="53" t="s">
        <v>15</v>
      </c>
      <c r="L176" s="44" t="s">
        <v>388</v>
      </c>
      <c r="M176" s="53">
        <v>1811</v>
      </c>
      <c r="N176" s="53"/>
      <c r="O176" s="53"/>
      <c r="P176" s="44"/>
      <c r="Q176" s="53"/>
      <c r="R176" s="49"/>
    </row>
    <row r="177" spans="1:18" ht="15.6" x14ac:dyDescent="0.3">
      <c r="A177" s="49" t="s">
        <v>659</v>
      </c>
      <c r="B177" s="44" t="s">
        <v>658</v>
      </c>
      <c r="C177" s="53" t="s">
        <v>847</v>
      </c>
      <c r="D177" s="53" t="s">
        <v>986</v>
      </c>
      <c r="E177" s="44" t="s">
        <v>401</v>
      </c>
      <c r="F177" s="53" t="s">
        <v>963</v>
      </c>
      <c r="G177" s="53" t="s">
        <v>27</v>
      </c>
      <c r="H177" s="53" t="s">
        <v>973</v>
      </c>
      <c r="I177" s="53" t="s">
        <v>968</v>
      </c>
      <c r="J177" s="53">
        <v>1798</v>
      </c>
      <c r="K177" s="53" t="s">
        <v>15</v>
      </c>
      <c r="L177" s="44" t="s">
        <v>660</v>
      </c>
      <c r="M177" s="53">
        <v>1811</v>
      </c>
      <c r="N177" s="53"/>
      <c r="O177" s="53"/>
      <c r="P177" s="44"/>
      <c r="Q177" s="53"/>
      <c r="R177" s="49"/>
    </row>
    <row r="178" spans="1:18" ht="31.2" x14ac:dyDescent="0.3">
      <c r="A178" s="49" t="s">
        <v>661</v>
      </c>
      <c r="B178" s="44" t="s">
        <v>658</v>
      </c>
      <c r="C178" s="53" t="s">
        <v>847</v>
      </c>
      <c r="D178" s="53" t="s">
        <v>986</v>
      </c>
      <c r="E178" s="44" t="s">
        <v>662</v>
      </c>
      <c r="F178" s="53" t="s">
        <v>959</v>
      </c>
      <c r="G178" s="53" t="s">
        <v>217</v>
      </c>
      <c r="H178" s="53" t="s">
        <v>974</v>
      </c>
      <c r="I178" s="53" t="s">
        <v>967</v>
      </c>
      <c r="J178" s="53">
        <v>1811</v>
      </c>
      <c r="K178" s="53" t="s">
        <v>15</v>
      </c>
      <c r="L178" s="44" t="s">
        <v>334</v>
      </c>
      <c r="M178" s="53" t="s">
        <v>13</v>
      </c>
      <c r="N178" s="53"/>
      <c r="O178" s="53"/>
      <c r="P178" s="44"/>
      <c r="Q178" s="53"/>
      <c r="R178" s="49"/>
    </row>
    <row r="179" spans="1:18" ht="15.6" x14ac:dyDescent="0.3">
      <c r="A179" s="49" t="s">
        <v>663</v>
      </c>
      <c r="B179" s="44" t="s">
        <v>664</v>
      </c>
      <c r="C179" s="53" t="s">
        <v>939</v>
      </c>
      <c r="D179" s="53" t="s">
        <v>979</v>
      </c>
      <c r="E179" s="44" t="s">
        <v>665</v>
      </c>
      <c r="F179" s="53" t="s">
        <v>959</v>
      </c>
      <c r="G179" s="53" t="s">
        <v>213</v>
      </c>
      <c r="H179" s="53" t="s">
        <v>972</v>
      </c>
      <c r="I179" s="53" t="s">
        <v>967</v>
      </c>
      <c r="J179" s="53">
        <v>1811</v>
      </c>
      <c r="K179" s="53" t="s">
        <v>15</v>
      </c>
      <c r="L179" s="44" t="s">
        <v>660</v>
      </c>
      <c r="M179" s="53">
        <v>1876</v>
      </c>
      <c r="N179" s="53"/>
      <c r="O179" s="53"/>
      <c r="P179" s="44"/>
      <c r="Q179" s="53"/>
      <c r="R179" s="49"/>
    </row>
    <row r="180" spans="1:18" ht="15.6" x14ac:dyDescent="0.3">
      <c r="A180" s="49" t="s">
        <v>669</v>
      </c>
      <c r="B180" s="44" t="s">
        <v>667</v>
      </c>
      <c r="C180" s="53" t="s">
        <v>940</v>
      </c>
      <c r="D180" s="53" t="s">
        <v>986</v>
      </c>
      <c r="E180" s="44" t="s">
        <v>563</v>
      </c>
      <c r="F180" s="53" t="s">
        <v>959</v>
      </c>
      <c r="G180" s="53" t="s">
        <v>11</v>
      </c>
      <c r="H180" s="53" t="s">
        <v>973</v>
      </c>
      <c r="I180" s="53" t="s">
        <v>968</v>
      </c>
      <c r="J180" s="53" t="s">
        <v>12</v>
      </c>
      <c r="K180" s="53" t="s">
        <v>15</v>
      </c>
      <c r="L180" s="44" t="s">
        <v>334</v>
      </c>
      <c r="M180" s="53">
        <v>1919</v>
      </c>
      <c r="N180" s="53"/>
      <c r="O180" s="53"/>
      <c r="P180" s="44"/>
      <c r="Q180" s="53"/>
      <c r="R180" s="49"/>
    </row>
    <row r="181" spans="1:18" ht="15.6" x14ac:dyDescent="0.3">
      <c r="A181" s="49" t="s">
        <v>666</v>
      </c>
      <c r="B181" s="44" t="s">
        <v>667</v>
      </c>
      <c r="C181" s="53" t="s">
        <v>940</v>
      </c>
      <c r="D181" s="53" t="s">
        <v>986</v>
      </c>
      <c r="E181" s="44" t="s">
        <v>32</v>
      </c>
      <c r="F181" s="53" t="s">
        <v>32</v>
      </c>
      <c r="G181" s="53" t="s">
        <v>86</v>
      </c>
      <c r="H181" s="53" t="s">
        <v>86</v>
      </c>
      <c r="I181" s="53" t="s">
        <v>967</v>
      </c>
      <c r="J181" s="53" t="s">
        <v>120</v>
      </c>
      <c r="K181" s="53" t="s">
        <v>787</v>
      </c>
      <c r="L181" s="44" t="s">
        <v>40</v>
      </c>
      <c r="M181" s="53">
        <v>1815</v>
      </c>
      <c r="N181" s="53"/>
      <c r="O181" s="53"/>
      <c r="P181" s="44"/>
      <c r="Q181" s="53"/>
      <c r="R181" s="49" t="s">
        <v>1034</v>
      </c>
    </row>
    <row r="182" spans="1:18" ht="15.6" x14ac:dyDescent="0.3">
      <c r="A182" s="49" t="s">
        <v>590</v>
      </c>
      <c r="B182" s="44" t="s">
        <v>589</v>
      </c>
      <c r="C182" s="53" t="s">
        <v>941</v>
      </c>
      <c r="D182" s="53" t="s">
        <v>983</v>
      </c>
      <c r="E182" s="44" t="s">
        <v>291</v>
      </c>
      <c r="F182" s="53" t="s">
        <v>960</v>
      </c>
      <c r="G182" s="53" t="s">
        <v>292</v>
      </c>
      <c r="H182" s="53" t="s">
        <v>975</v>
      </c>
      <c r="I182" s="53" t="s">
        <v>969</v>
      </c>
      <c r="J182" s="53" t="s">
        <v>293</v>
      </c>
      <c r="K182" s="53" t="s">
        <v>15</v>
      </c>
      <c r="L182" s="44" t="s">
        <v>21</v>
      </c>
      <c r="M182" s="53" t="s">
        <v>295</v>
      </c>
      <c r="N182" s="53"/>
      <c r="O182" s="53"/>
      <c r="P182" s="44"/>
      <c r="Q182" s="53"/>
      <c r="R182" s="49"/>
    </row>
    <row r="183" spans="1:18" s="50" customFormat="1" ht="15.6" x14ac:dyDescent="0.3">
      <c r="A183" s="49" t="s">
        <v>999</v>
      </c>
      <c r="B183" s="44" t="s">
        <v>741</v>
      </c>
      <c r="C183" s="53" t="s">
        <v>942</v>
      </c>
      <c r="D183" s="53" t="s">
        <v>983</v>
      </c>
      <c r="E183" s="44" t="s">
        <v>790</v>
      </c>
      <c r="F183" s="53" t="s">
        <v>959</v>
      </c>
      <c r="G183" s="53" t="s">
        <v>113</v>
      </c>
      <c r="H183" s="53" t="s">
        <v>975</v>
      </c>
      <c r="I183" s="53" t="s">
        <v>969</v>
      </c>
      <c r="J183" s="53" t="s">
        <v>114</v>
      </c>
      <c r="K183" s="53" t="s">
        <v>15</v>
      </c>
      <c r="L183" s="44" t="s">
        <v>21</v>
      </c>
      <c r="M183" s="53" t="s">
        <v>128</v>
      </c>
      <c r="N183" s="53"/>
      <c r="O183" s="53"/>
      <c r="P183" s="44"/>
      <c r="Q183" s="53"/>
      <c r="R183" s="49"/>
    </row>
    <row r="184" spans="1:18" ht="15.6" x14ac:dyDescent="0.3">
      <c r="A184" s="49" t="s">
        <v>1007</v>
      </c>
      <c r="B184" s="44" t="s">
        <v>741</v>
      </c>
      <c r="C184" s="53" t="s">
        <v>942</v>
      </c>
      <c r="D184" s="53" t="s">
        <v>983</v>
      </c>
      <c r="E184" s="44" t="s">
        <v>32</v>
      </c>
      <c r="F184" s="53" t="s">
        <v>32</v>
      </c>
      <c r="G184" s="53" t="s">
        <v>86</v>
      </c>
      <c r="H184" s="53" t="s">
        <v>86</v>
      </c>
      <c r="I184" s="53" t="s">
        <v>967</v>
      </c>
      <c r="J184" s="53" t="s">
        <v>120</v>
      </c>
      <c r="K184" s="53" t="s">
        <v>15</v>
      </c>
      <c r="L184" s="44" t="s">
        <v>694</v>
      </c>
      <c r="M184" s="53">
        <v>1803</v>
      </c>
      <c r="N184" s="53"/>
      <c r="O184" s="53"/>
      <c r="P184" s="44"/>
      <c r="Q184" s="53"/>
      <c r="R184" s="49"/>
    </row>
    <row r="185" spans="1:18" ht="15.6" x14ac:dyDescent="0.3">
      <c r="A185" s="49" t="s">
        <v>692</v>
      </c>
      <c r="B185" s="44" t="s">
        <v>693</v>
      </c>
      <c r="C185" s="53" t="s">
        <v>943</v>
      </c>
      <c r="D185" s="53" t="s">
        <v>986</v>
      </c>
      <c r="E185" s="44" t="s">
        <v>401</v>
      </c>
      <c r="F185" s="53" t="s">
        <v>963</v>
      </c>
      <c r="G185" s="53" t="s">
        <v>27</v>
      </c>
      <c r="H185" s="53" t="s">
        <v>973</v>
      </c>
      <c r="I185" s="53" t="s">
        <v>968</v>
      </c>
      <c r="J185" s="53">
        <v>1798</v>
      </c>
      <c r="K185" s="53" t="s">
        <v>15</v>
      </c>
      <c r="L185" s="44" t="s">
        <v>694</v>
      </c>
      <c r="M185" s="53">
        <v>1876</v>
      </c>
      <c r="N185" s="53"/>
      <c r="O185" s="53"/>
      <c r="P185" s="44"/>
      <c r="Q185" s="53"/>
      <c r="R185" s="49"/>
    </row>
    <row r="186" spans="1:18" ht="15.6" x14ac:dyDescent="0.3">
      <c r="A186" s="49" t="s">
        <v>695</v>
      </c>
      <c r="B186" s="44" t="s">
        <v>693</v>
      </c>
      <c r="C186" s="53" t="s">
        <v>943</v>
      </c>
      <c r="D186" s="53" t="s">
        <v>986</v>
      </c>
      <c r="E186" s="44" t="s">
        <v>437</v>
      </c>
      <c r="F186" s="53" t="s">
        <v>959</v>
      </c>
      <c r="G186" s="53" t="s">
        <v>27</v>
      </c>
      <c r="H186" s="53" t="s">
        <v>973</v>
      </c>
      <c r="I186" s="53" t="s">
        <v>968</v>
      </c>
      <c r="J186" s="53">
        <v>1802</v>
      </c>
      <c r="K186" s="53" t="s">
        <v>15</v>
      </c>
      <c r="L186" s="44" t="s">
        <v>660</v>
      </c>
      <c r="M186" s="53">
        <v>1811</v>
      </c>
      <c r="N186" s="53"/>
      <c r="O186" s="53"/>
      <c r="P186" s="44"/>
      <c r="Q186" s="53"/>
      <c r="R186" s="49"/>
    </row>
    <row r="187" spans="1:18" ht="15.6" x14ac:dyDescent="0.3">
      <c r="A187" s="49" t="s">
        <v>762</v>
      </c>
      <c r="B187" s="44" t="s">
        <v>761</v>
      </c>
      <c r="C187" s="53" t="s">
        <v>961</v>
      </c>
      <c r="D187" s="53" t="s">
        <v>961</v>
      </c>
      <c r="E187" s="44" t="s">
        <v>437</v>
      </c>
      <c r="F187" s="53" t="s">
        <v>959</v>
      </c>
      <c r="G187" s="53" t="s">
        <v>27</v>
      </c>
      <c r="H187" s="53" t="s">
        <v>973</v>
      </c>
      <c r="I187" s="53" t="s">
        <v>968</v>
      </c>
      <c r="J187" s="53">
        <v>1802</v>
      </c>
      <c r="K187" s="53" t="s">
        <v>15</v>
      </c>
      <c r="L187" s="44" t="s">
        <v>167</v>
      </c>
      <c r="M187" s="53"/>
      <c r="N187" s="53"/>
      <c r="O187" s="53"/>
      <c r="P187" s="44"/>
      <c r="Q187" s="53"/>
      <c r="R187" s="49"/>
    </row>
    <row r="188" spans="1:18" ht="15.6" x14ac:dyDescent="0.3">
      <c r="A188" s="49" t="s">
        <v>760</v>
      </c>
      <c r="B188" s="44" t="s">
        <v>761</v>
      </c>
      <c r="C188" s="53" t="s">
        <v>961</v>
      </c>
      <c r="D188" s="53" t="s">
        <v>961</v>
      </c>
      <c r="E188" s="44"/>
      <c r="F188" s="53" t="s">
        <v>961</v>
      </c>
      <c r="G188" s="53" t="s">
        <v>33</v>
      </c>
      <c r="H188" s="53" t="s">
        <v>974</v>
      </c>
      <c r="I188" s="53" t="s">
        <v>967</v>
      </c>
      <c r="J188" s="53">
        <v>1801</v>
      </c>
      <c r="K188" s="53" t="s">
        <v>787</v>
      </c>
      <c r="L188" s="44" t="s">
        <v>21</v>
      </c>
      <c r="M188" s="53" t="s">
        <v>616</v>
      </c>
      <c r="N188" s="53"/>
      <c r="O188" s="53"/>
      <c r="P188" s="44"/>
      <c r="Q188" s="53"/>
      <c r="R188" s="49"/>
    </row>
    <row r="189" spans="1:18" ht="15.6" x14ac:dyDescent="0.3">
      <c r="A189" s="49" t="s">
        <v>699</v>
      </c>
      <c r="B189" s="44" t="s">
        <v>700</v>
      </c>
      <c r="C189" s="53" t="s">
        <v>945</v>
      </c>
      <c r="D189" s="53" t="s">
        <v>983</v>
      </c>
      <c r="E189" s="44" t="s">
        <v>437</v>
      </c>
      <c r="F189" s="53" t="s">
        <v>959</v>
      </c>
      <c r="G189" s="53" t="s">
        <v>27</v>
      </c>
      <c r="H189" s="53" t="s">
        <v>973</v>
      </c>
      <c r="I189" s="53" t="s">
        <v>968</v>
      </c>
      <c r="J189" s="53">
        <v>1802</v>
      </c>
      <c r="K189" s="53" t="s">
        <v>15</v>
      </c>
      <c r="L189" s="44" t="s">
        <v>537</v>
      </c>
      <c r="M189" s="53">
        <v>1811</v>
      </c>
      <c r="N189" s="53"/>
      <c r="O189" s="53"/>
      <c r="P189" s="44"/>
      <c r="Q189" s="53"/>
      <c r="R189" s="49"/>
    </row>
    <row r="190" spans="1:18" ht="15.6" x14ac:dyDescent="0.3">
      <c r="A190" s="49" t="s">
        <v>701</v>
      </c>
      <c r="B190" s="44" t="s">
        <v>700</v>
      </c>
      <c r="C190" s="53" t="s">
        <v>945</v>
      </c>
      <c r="D190" s="53" t="s">
        <v>983</v>
      </c>
      <c r="E190" s="44" t="s">
        <v>437</v>
      </c>
      <c r="F190" s="53" t="s">
        <v>959</v>
      </c>
      <c r="G190" s="53" t="s">
        <v>27</v>
      </c>
      <c r="H190" s="53" t="s">
        <v>973</v>
      </c>
      <c r="I190" s="53" t="s">
        <v>968</v>
      </c>
      <c r="J190" s="53">
        <v>1802</v>
      </c>
      <c r="K190" s="53" t="s">
        <v>15</v>
      </c>
      <c r="L190" s="44" t="s">
        <v>222</v>
      </c>
      <c r="M190" s="53">
        <v>1811</v>
      </c>
      <c r="N190" s="53"/>
      <c r="O190" s="53"/>
      <c r="P190" s="44"/>
      <c r="Q190" s="53"/>
      <c r="R190" s="49"/>
    </row>
    <row r="191" spans="1:18" ht="15.6" x14ac:dyDescent="0.3">
      <c r="A191" s="49" t="s">
        <v>160</v>
      </c>
      <c r="B191" s="44" t="s">
        <v>702</v>
      </c>
      <c r="C191" s="53" t="s">
        <v>946</v>
      </c>
      <c r="D191" s="53" t="s">
        <v>979</v>
      </c>
      <c r="E191" s="44" t="s">
        <v>703</v>
      </c>
      <c r="F191" s="53" t="s">
        <v>959</v>
      </c>
      <c r="G191" s="53" t="s">
        <v>213</v>
      </c>
      <c r="H191" s="53" t="s">
        <v>972</v>
      </c>
      <c r="I191" s="53" t="s">
        <v>967</v>
      </c>
      <c r="J191" s="53">
        <v>1811</v>
      </c>
      <c r="K191" s="53" t="s">
        <v>15</v>
      </c>
      <c r="L191" s="44" t="s">
        <v>21</v>
      </c>
      <c r="M191" s="53">
        <v>1813</v>
      </c>
      <c r="N191" s="53"/>
      <c r="O191" s="53"/>
      <c r="P191" s="44"/>
      <c r="Q191" s="53"/>
      <c r="R191" s="49"/>
    </row>
    <row r="192" spans="1:18" ht="15.6" x14ac:dyDescent="0.3">
      <c r="A192" s="49" t="s">
        <v>732</v>
      </c>
      <c r="B192" s="44" t="s">
        <v>733</v>
      </c>
      <c r="C192" s="53" t="s">
        <v>948</v>
      </c>
      <c r="D192" s="53" t="s">
        <v>984</v>
      </c>
      <c r="E192" s="44" t="s">
        <v>437</v>
      </c>
      <c r="F192" s="53" t="s">
        <v>959</v>
      </c>
      <c r="G192" s="53" t="s">
        <v>27</v>
      </c>
      <c r="H192" s="53" t="s">
        <v>973</v>
      </c>
      <c r="I192" s="53" t="s">
        <v>968</v>
      </c>
      <c r="J192" s="53">
        <v>1802</v>
      </c>
      <c r="K192" s="53" t="s">
        <v>15</v>
      </c>
      <c r="L192" s="44" t="s">
        <v>167</v>
      </c>
      <c r="M192" s="53">
        <v>1832</v>
      </c>
      <c r="N192" s="53"/>
      <c r="O192" s="53"/>
      <c r="P192" s="44"/>
      <c r="Q192" s="53"/>
      <c r="R192" s="49"/>
    </row>
    <row r="193" spans="1:18" ht="15.6" x14ac:dyDescent="0.3">
      <c r="A193" s="49" t="s">
        <v>735</v>
      </c>
      <c r="B193" s="44" t="s">
        <v>736</v>
      </c>
      <c r="C193" s="53" t="s">
        <v>951</v>
      </c>
      <c r="D193" s="53" t="s">
        <v>983</v>
      </c>
      <c r="E193" s="44" t="s">
        <v>437</v>
      </c>
      <c r="F193" s="53" t="s">
        <v>959</v>
      </c>
      <c r="G193" s="53" t="s">
        <v>27</v>
      </c>
      <c r="H193" s="53" t="s">
        <v>973</v>
      </c>
      <c r="I193" s="53" t="s">
        <v>968</v>
      </c>
      <c r="J193" s="53">
        <v>1802</v>
      </c>
      <c r="K193" s="53" t="s">
        <v>15</v>
      </c>
      <c r="L193" s="44" t="s">
        <v>737</v>
      </c>
      <c r="M193" s="53">
        <v>1876</v>
      </c>
      <c r="N193" s="53"/>
      <c r="O193" s="53"/>
      <c r="P193" s="44"/>
      <c r="Q193" s="53"/>
      <c r="R193" s="49"/>
    </row>
    <row r="194" spans="1:18" ht="15.6" x14ac:dyDescent="0.3">
      <c r="A194" s="49" t="s">
        <v>738</v>
      </c>
      <c r="B194" s="44" t="s">
        <v>736</v>
      </c>
      <c r="C194" s="53" t="s">
        <v>951</v>
      </c>
      <c r="D194" s="53" t="s">
        <v>983</v>
      </c>
      <c r="E194" s="44" t="s">
        <v>437</v>
      </c>
      <c r="F194" s="53" t="s">
        <v>959</v>
      </c>
      <c r="G194" s="53" t="s">
        <v>27</v>
      </c>
      <c r="H194" s="53" t="s">
        <v>973</v>
      </c>
      <c r="I194" s="53" t="s">
        <v>968</v>
      </c>
      <c r="J194" s="53">
        <v>1802</v>
      </c>
      <c r="K194" s="53" t="s">
        <v>15</v>
      </c>
      <c r="L194" s="44" t="s">
        <v>289</v>
      </c>
      <c r="M194" s="53">
        <v>1872</v>
      </c>
      <c r="N194" s="53"/>
      <c r="O194" s="53"/>
      <c r="P194" s="44"/>
      <c r="Q194" s="53"/>
      <c r="R194" s="49"/>
    </row>
    <row r="195" spans="1:18" ht="15.6" x14ac:dyDescent="0.3">
      <c r="A195" s="49" t="s">
        <v>193</v>
      </c>
      <c r="B195" s="44" t="s">
        <v>736</v>
      </c>
      <c r="C195" s="53" t="s">
        <v>951</v>
      </c>
      <c r="D195" s="53" t="s">
        <v>983</v>
      </c>
      <c r="E195" s="44" t="s">
        <v>739</v>
      </c>
      <c r="F195" s="53" t="s">
        <v>959</v>
      </c>
      <c r="G195" s="53" t="s">
        <v>740</v>
      </c>
      <c r="H195" s="53" t="s">
        <v>972</v>
      </c>
      <c r="I195" s="53" t="s">
        <v>967</v>
      </c>
      <c r="J195" s="53" t="s">
        <v>50</v>
      </c>
      <c r="K195" s="53" t="s">
        <v>15</v>
      </c>
      <c r="L195" s="44" t="s">
        <v>21</v>
      </c>
      <c r="M195" s="53" t="s">
        <v>272</v>
      </c>
      <c r="N195" s="53"/>
      <c r="O195" s="53"/>
      <c r="P195" s="44"/>
      <c r="Q195" s="53"/>
      <c r="R195" s="49"/>
    </row>
    <row r="196" spans="1:18" ht="15.6" x14ac:dyDescent="0.3">
      <c r="A196" s="49" t="s">
        <v>775</v>
      </c>
      <c r="B196" s="44" t="s">
        <v>773</v>
      </c>
      <c r="C196" s="53" t="s">
        <v>961</v>
      </c>
      <c r="D196" s="53" t="s">
        <v>961</v>
      </c>
      <c r="E196" s="44" t="s">
        <v>437</v>
      </c>
      <c r="F196" s="53" t="s">
        <v>959</v>
      </c>
      <c r="G196" s="53" t="s">
        <v>27</v>
      </c>
      <c r="H196" s="53" t="s">
        <v>973</v>
      </c>
      <c r="I196" s="53" t="s">
        <v>968</v>
      </c>
      <c r="J196" s="53">
        <v>1802</v>
      </c>
      <c r="K196" s="53" t="s">
        <v>15</v>
      </c>
      <c r="L196" s="44" t="s">
        <v>167</v>
      </c>
      <c r="M196" s="53">
        <v>1815</v>
      </c>
      <c r="N196" s="53"/>
      <c r="O196" s="53"/>
      <c r="P196" s="44"/>
      <c r="Q196" s="53"/>
      <c r="R196" s="49"/>
    </row>
    <row r="197" spans="1:18" ht="31.2" x14ac:dyDescent="0.3">
      <c r="A197" s="49" t="s">
        <v>772</v>
      </c>
      <c r="B197" s="44" t="s">
        <v>773</v>
      </c>
      <c r="C197" s="53" t="s">
        <v>961</v>
      </c>
      <c r="D197" s="53" t="s">
        <v>961</v>
      </c>
      <c r="E197" s="44" t="s">
        <v>437</v>
      </c>
      <c r="F197" s="53" t="s">
        <v>959</v>
      </c>
      <c r="G197" s="53" t="s">
        <v>27</v>
      </c>
      <c r="H197" s="53" t="s">
        <v>973</v>
      </c>
      <c r="I197" s="53" t="s">
        <v>968</v>
      </c>
      <c r="J197" s="53">
        <v>1802</v>
      </c>
      <c r="K197" s="53" t="s">
        <v>787</v>
      </c>
      <c r="L197" s="44" t="s">
        <v>21</v>
      </c>
      <c r="M197" s="53" t="s">
        <v>767</v>
      </c>
      <c r="N197" s="53"/>
      <c r="O197" s="53"/>
      <c r="P197" s="44"/>
      <c r="Q197" s="53"/>
      <c r="R197" s="49" t="s">
        <v>1031</v>
      </c>
    </row>
    <row r="198" spans="1:18" ht="15.6" x14ac:dyDescent="0.3">
      <c r="A198" s="49" t="s">
        <v>774</v>
      </c>
      <c r="B198" s="44" t="s">
        <v>773</v>
      </c>
      <c r="C198" s="53" t="s">
        <v>961</v>
      </c>
      <c r="D198" s="53" t="s">
        <v>961</v>
      </c>
      <c r="E198" s="44" t="s">
        <v>437</v>
      </c>
      <c r="F198" s="53" t="s">
        <v>959</v>
      </c>
      <c r="G198" s="53" t="s">
        <v>27</v>
      </c>
      <c r="H198" s="53" t="s">
        <v>973</v>
      </c>
      <c r="I198" s="53" t="s">
        <v>968</v>
      </c>
      <c r="J198" s="53">
        <v>1802</v>
      </c>
      <c r="K198" s="53" t="s">
        <v>15</v>
      </c>
      <c r="L198" s="44" t="s">
        <v>167</v>
      </c>
      <c r="M198" s="53">
        <v>1815</v>
      </c>
      <c r="N198" s="53"/>
      <c r="O198" s="53"/>
      <c r="P198" s="44"/>
      <c r="Q198" s="53"/>
      <c r="R198" s="49"/>
    </row>
    <row r="199" spans="1:18" ht="15.6" x14ac:dyDescent="0.3">
      <c r="A199" s="49" t="s">
        <v>288</v>
      </c>
      <c r="B199" s="44" t="s">
        <v>282</v>
      </c>
      <c r="C199" s="53" t="s">
        <v>952</v>
      </c>
      <c r="D199" s="53" t="s">
        <v>983</v>
      </c>
      <c r="E199" s="44"/>
      <c r="F199" s="53" t="s">
        <v>961</v>
      </c>
      <c r="G199" s="53" t="s">
        <v>176</v>
      </c>
      <c r="H199" s="53" t="s">
        <v>973</v>
      </c>
      <c r="I199" s="53" t="s">
        <v>968</v>
      </c>
      <c r="J199" s="53">
        <v>1797</v>
      </c>
      <c r="K199" s="53" t="s">
        <v>15</v>
      </c>
      <c r="L199" s="44" t="s">
        <v>289</v>
      </c>
      <c r="M199" s="53">
        <v>1801</v>
      </c>
      <c r="N199" s="53"/>
      <c r="O199" s="53"/>
      <c r="P199" s="44"/>
      <c r="Q199" s="53"/>
      <c r="R199" s="49"/>
    </row>
    <row r="200" spans="1:18" ht="15.6" x14ac:dyDescent="0.3">
      <c r="A200" s="49" t="s">
        <v>319</v>
      </c>
      <c r="B200" s="44" t="s">
        <v>282</v>
      </c>
      <c r="C200" s="53" t="s">
        <v>952</v>
      </c>
      <c r="D200" s="53" t="s">
        <v>983</v>
      </c>
      <c r="E200" s="44" t="s">
        <v>44</v>
      </c>
      <c r="F200" s="53" t="s">
        <v>960</v>
      </c>
      <c r="G200" s="53" t="s">
        <v>45</v>
      </c>
      <c r="H200" s="53" t="s">
        <v>972</v>
      </c>
      <c r="I200" s="53" t="s">
        <v>967</v>
      </c>
      <c r="J200" s="53" t="s">
        <v>46</v>
      </c>
      <c r="K200" s="53" t="s">
        <v>785</v>
      </c>
      <c r="L200" s="44" t="s">
        <v>785</v>
      </c>
      <c r="M200" s="53"/>
      <c r="N200" s="53"/>
      <c r="O200" s="53"/>
      <c r="P200" s="44"/>
      <c r="Q200" s="53" t="s">
        <v>785</v>
      </c>
      <c r="R200" s="49"/>
    </row>
    <row r="201" spans="1:18" ht="15.6" x14ac:dyDescent="0.3">
      <c r="A201" s="49" t="s">
        <v>285</v>
      </c>
      <c r="B201" s="44" t="s">
        <v>282</v>
      </c>
      <c r="C201" s="53" t="s">
        <v>952</v>
      </c>
      <c r="D201" s="53" t="s">
        <v>983</v>
      </c>
      <c r="E201" s="44" t="s">
        <v>146</v>
      </c>
      <c r="F201" s="53" t="s">
        <v>959</v>
      </c>
      <c r="G201" s="53" t="s">
        <v>286</v>
      </c>
      <c r="H201" s="53" t="s">
        <v>975</v>
      </c>
      <c r="I201" s="53" t="s">
        <v>969</v>
      </c>
      <c r="J201" s="53" t="s">
        <v>199</v>
      </c>
      <c r="K201" s="53" t="s">
        <v>15</v>
      </c>
      <c r="L201" s="44" t="s">
        <v>287</v>
      </c>
      <c r="M201" s="53">
        <v>1801</v>
      </c>
      <c r="N201" s="53"/>
      <c r="O201" s="53"/>
      <c r="P201" s="44"/>
      <c r="Q201" s="53"/>
      <c r="R201" s="49"/>
    </row>
    <row r="202" spans="1:18" ht="15.6" x14ac:dyDescent="0.3">
      <c r="A202" s="49" t="s">
        <v>281</v>
      </c>
      <c r="B202" s="44" t="s">
        <v>282</v>
      </c>
      <c r="C202" s="53" t="s">
        <v>952</v>
      </c>
      <c r="D202" s="53" t="s">
        <v>983</v>
      </c>
      <c r="E202" s="44"/>
      <c r="F202" s="53" t="s">
        <v>961</v>
      </c>
      <c r="G202" s="53" t="s">
        <v>63</v>
      </c>
      <c r="H202" s="53" t="s">
        <v>63</v>
      </c>
      <c r="I202" s="53" t="s">
        <v>967</v>
      </c>
      <c r="J202" s="53" t="s">
        <v>283</v>
      </c>
      <c r="K202" s="53" t="s">
        <v>15</v>
      </c>
      <c r="L202" s="44" t="s">
        <v>284</v>
      </c>
      <c r="M202" s="53">
        <v>1801</v>
      </c>
      <c r="N202" s="53"/>
      <c r="O202" s="53"/>
      <c r="P202" s="44"/>
      <c r="Q202" s="53"/>
      <c r="R202" s="49"/>
    </row>
    <row r="203" spans="1:18" ht="15.6" x14ac:dyDescent="0.3">
      <c r="A203" s="49" t="s">
        <v>305</v>
      </c>
      <c r="B203" s="44" t="s">
        <v>282</v>
      </c>
      <c r="C203" s="53" t="s">
        <v>952</v>
      </c>
      <c r="D203" s="53" t="s">
        <v>983</v>
      </c>
      <c r="E203" s="44" t="s">
        <v>306</v>
      </c>
      <c r="F203" s="53" t="s">
        <v>960</v>
      </c>
      <c r="G203" s="53" t="s">
        <v>231</v>
      </c>
      <c r="H203" s="53" t="s">
        <v>975</v>
      </c>
      <c r="I203" s="53" t="s">
        <v>969</v>
      </c>
      <c r="J203" s="53" t="s">
        <v>232</v>
      </c>
      <c r="K203" s="53" t="s">
        <v>15</v>
      </c>
      <c r="L203" s="44" t="s">
        <v>307</v>
      </c>
      <c r="M203" s="53" t="s">
        <v>308</v>
      </c>
      <c r="N203" s="53"/>
      <c r="O203" s="53"/>
      <c r="P203" s="44"/>
      <c r="Q203" s="53"/>
      <c r="R203" s="49"/>
    </row>
    <row r="204" spans="1:18" ht="15.6" x14ac:dyDescent="0.3">
      <c r="A204" s="49" t="s">
        <v>309</v>
      </c>
      <c r="B204" s="44" t="s">
        <v>282</v>
      </c>
      <c r="C204" s="53" t="s">
        <v>952</v>
      </c>
      <c r="D204" s="53" t="s">
        <v>983</v>
      </c>
      <c r="E204" s="44" t="s">
        <v>306</v>
      </c>
      <c r="F204" s="53" t="s">
        <v>960</v>
      </c>
      <c r="G204" s="53" t="s">
        <v>231</v>
      </c>
      <c r="H204" s="53" t="s">
        <v>975</v>
      </c>
      <c r="I204" s="53" t="s">
        <v>969</v>
      </c>
      <c r="J204" s="53" t="s">
        <v>232</v>
      </c>
      <c r="K204" s="53" t="s">
        <v>15</v>
      </c>
      <c r="L204" s="44" t="s">
        <v>307</v>
      </c>
      <c r="M204" s="53" t="s">
        <v>310</v>
      </c>
      <c r="N204" s="53"/>
      <c r="O204" s="53"/>
      <c r="P204" s="44"/>
      <c r="Q204" s="53"/>
      <c r="R204" s="49"/>
    </row>
    <row r="205" spans="1:18" ht="15.6" x14ac:dyDescent="0.3">
      <c r="A205" s="49" t="s">
        <v>300</v>
      </c>
      <c r="B205" s="44" t="s">
        <v>282</v>
      </c>
      <c r="C205" s="53" t="s">
        <v>952</v>
      </c>
      <c r="D205" s="53" t="s">
        <v>983</v>
      </c>
      <c r="E205" s="44" t="s">
        <v>301</v>
      </c>
      <c r="F205" s="53" t="s">
        <v>959</v>
      </c>
      <c r="G205" s="53" t="s">
        <v>231</v>
      </c>
      <c r="H205" s="53" t="s">
        <v>975</v>
      </c>
      <c r="I205" s="53" t="s">
        <v>969</v>
      </c>
      <c r="J205" s="53" t="s">
        <v>232</v>
      </c>
      <c r="K205" s="53" t="s">
        <v>15</v>
      </c>
      <c r="L205" s="44" t="s">
        <v>21</v>
      </c>
      <c r="M205" s="53" t="s">
        <v>295</v>
      </c>
      <c r="N205" s="53">
        <v>1815</v>
      </c>
      <c r="O205" s="53"/>
      <c r="P205" s="44"/>
      <c r="Q205" s="53"/>
      <c r="R205" s="49" t="s">
        <v>1035</v>
      </c>
    </row>
    <row r="206" spans="1:18" ht="15.6" x14ac:dyDescent="0.3">
      <c r="A206" s="49" t="s">
        <v>294</v>
      </c>
      <c r="B206" s="44" t="s">
        <v>282</v>
      </c>
      <c r="C206" s="53" t="s">
        <v>952</v>
      </c>
      <c r="D206" s="53" t="s">
        <v>983</v>
      </c>
      <c r="E206" s="44" t="s">
        <v>291</v>
      </c>
      <c r="F206" s="53" t="s">
        <v>960</v>
      </c>
      <c r="G206" s="53" t="s">
        <v>292</v>
      </c>
      <c r="H206" s="53" t="s">
        <v>975</v>
      </c>
      <c r="I206" s="53" t="s">
        <v>969</v>
      </c>
      <c r="J206" s="53" t="s">
        <v>293</v>
      </c>
      <c r="K206" s="53" t="s">
        <v>15</v>
      </c>
      <c r="L206" s="44" t="s">
        <v>21</v>
      </c>
      <c r="M206" s="53" t="s">
        <v>295</v>
      </c>
      <c r="N206" s="53"/>
      <c r="O206" s="53"/>
      <c r="P206" s="44"/>
      <c r="Q206" s="53"/>
      <c r="R206" s="49"/>
    </row>
    <row r="207" spans="1:18" ht="15.6" x14ac:dyDescent="0.3">
      <c r="A207" s="49" t="s">
        <v>290</v>
      </c>
      <c r="B207" s="44" t="s">
        <v>282</v>
      </c>
      <c r="C207" s="53" t="s">
        <v>952</v>
      </c>
      <c r="D207" s="53" t="s">
        <v>983</v>
      </c>
      <c r="E207" s="44" t="s">
        <v>291</v>
      </c>
      <c r="F207" s="53" t="s">
        <v>960</v>
      </c>
      <c r="G207" s="53" t="s">
        <v>292</v>
      </c>
      <c r="H207" s="53" t="s">
        <v>975</v>
      </c>
      <c r="I207" s="53" t="s">
        <v>969</v>
      </c>
      <c r="J207" s="53" t="s">
        <v>293</v>
      </c>
      <c r="K207" s="53" t="s">
        <v>15</v>
      </c>
      <c r="L207" s="44" t="s">
        <v>21</v>
      </c>
      <c r="M207" s="53">
        <v>1798</v>
      </c>
      <c r="N207" s="53"/>
      <c r="O207" s="53"/>
      <c r="P207" s="44"/>
      <c r="Q207" s="53"/>
      <c r="R207" s="49"/>
    </row>
    <row r="208" spans="1:18" ht="15.6" x14ac:dyDescent="0.3">
      <c r="A208" s="49" t="s">
        <v>298</v>
      </c>
      <c r="B208" s="44" t="s">
        <v>282</v>
      </c>
      <c r="C208" s="53" t="s">
        <v>952</v>
      </c>
      <c r="D208" s="53" t="s">
        <v>983</v>
      </c>
      <c r="E208" s="44" t="s">
        <v>297</v>
      </c>
      <c r="F208" s="53" t="s">
        <v>959</v>
      </c>
      <c r="G208" s="53" t="s">
        <v>292</v>
      </c>
      <c r="H208" s="53" t="s">
        <v>975</v>
      </c>
      <c r="I208" s="53" t="s">
        <v>969</v>
      </c>
      <c r="J208" s="53" t="s">
        <v>293</v>
      </c>
      <c r="K208" s="53" t="s">
        <v>15</v>
      </c>
      <c r="L208" s="44" t="s">
        <v>284</v>
      </c>
      <c r="M208" s="53">
        <v>1801</v>
      </c>
      <c r="N208" s="53"/>
      <c r="O208" s="53"/>
      <c r="P208" s="44"/>
      <c r="Q208" s="53"/>
      <c r="R208" s="49"/>
    </row>
  </sheetData>
  <autoFilter ref="A3:R208" xr:uid="{00000000-0009-0000-0000-00000A000000}">
    <sortState xmlns:xlrd2="http://schemas.microsoft.com/office/spreadsheetml/2017/richdata2" ref="A4:R208">
      <sortCondition ref="B3:B208"/>
    </sortState>
  </autoFilter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C19"/>
  <sheetViews>
    <sheetView workbookViewId="0">
      <selection activeCell="E12" sqref="E12"/>
    </sheetView>
  </sheetViews>
  <sheetFormatPr defaultRowHeight="14.4" x14ac:dyDescent="0.3"/>
  <cols>
    <col min="1" max="1" width="15.6640625" customWidth="1"/>
    <col min="2" max="2" width="11.6640625" customWidth="1"/>
    <col min="3" max="3" width="13" customWidth="1"/>
  </cols>
  <sheetData>
    <row r="1" spans="1:3" x14ac:dyDescent="0.3">
      <c r="A1" s="81" t="s">
        <v>1054</v>
      </c>
      <c r="B1" s="81"/>
      <c r="C1" s="81"/>
    </row>
    <row r="3" spans="1:3" x14ac:dyDescent="0.3">
      <c r="A3" s="18" t="s">
        <v>1</v>
      </c>
      <c r="B3" s="60" t="s">
        <v>1041</v>
      </c>
      <c r="C3" s="29" t="s">
        <v>988</v>
      </c>
    </row>
    <row r="4" spans="1:3" x14ac:dyDescent="0.3">
      <c r="A4" s="19" t="s">
        <v>9</v>
      </c>
      <c r="B4" s="23">
        <v>7</v>
      </c>
      <c r="C4" s="25">
        <v>14</v>
      </c>
    </row>
    <row r="5" spans="1:3" x14ac:dyDescent="0.3">
      <c r="A5" s="19" t="s">
        <v>895</v>
      </c>
      <c r="B5" s="23">
        <v>4</v>
      </c>
      <c r="C5" s="25">
        <v>7</v>
      </c>
    </row>
    <row r="6" spans="1:3" x14ac:dyDescent="0.3">
      <c r="A6" s="19" t="s">
        <v>188</v>
      </c>
      <c r="B6" s="23">
        <v>5</v>
      </c>
      <c r="C6" s="25">
        <v>10</v>
      </c>
    </row>
    <row r="7" spans="1:3" x14ac:dyDescent="0.3">
      <c r="A7" s="19" t="s">
        <v>243</v>
      </c>
      <c r="B7" s="23">
        <v>3</v>
      </c>
      <c r="C7" s="25">
        <v>3</v>
      </c>
    </row>
    <row r="8" spans="1:3" x14ac:dyDescent="0.3">
      <c r="A8" s="19" t="s">
        <v>330</v>
      </c>
      <c r="B8" s="23">
        <v>5</v>
      </c>
      <c r="C8" s="25">
        <v>11</v>
      </c>
    </row>
    <row r="9" spans="1:3" x14ac:dyDescent="0.3">
      <c r="A9" s="19" t="s">
        <v>340</v>
      </c>
      <c r="B9" s="23">
        <v>3</v>
      </c>
      <c r="C9" s="25">
        <v>7</v>
      </c>
    </row>
    <row r="10" spans="1:3" x14ac:dyDescent="0.3">
      <c r="A10" s="19" t="s">
        <v>536</v>
      </c>
      <c r="B10" s="23">
        <v>3</v>
      </c>
      <c r="C10" s="25">
        <v>9</v>
      </c>
    </row>
    <row r="11" spans="1:3" x14ac:dyDescent="0.3">
      <c r="A11" s="30" t="s">
        <v>119</v>
      </c>
      <c r="B11" s="31">
        <v>19</v>
      </c>
      <c r="C11" s="38">
        <v>33</v>
      </c>
    </row>
    <row r="12" spans="1:3" x14ac:dyDescent="0.3">
      <c r="A12" s="19" t="s">
        <v>559</v>
      </c>
      <c r="B12" s="23">
        <v>9</v>
      </c>
      <c r="C12" s="25">
        <v>18</v>
      </c>
    </row>
    <row r="13" spans="1:3" x14ac:dyDescent="0.3">
      <c r="A13" s="30" t="s">
        <v>705</v>
      </c>
      <c r="B13" s="31">
        <v>18</v>
      </c>
      <c r="C13" s="38">
        <v>25</v>
      </c>
    </row>
    <row r="14" spans="1:3" x14ac:dyDescent="0.3">
      <c r="A14" s="19" t="s">
        <v>654</v>
      </c>
      <c r="B14" s="23">
        <v>3</v>
      </c>
      <c r="C14" s="25">
        <v>4</v>
      </c>
    </row>
    <row r="15" spans="1:3" x14ac:dyDescent="0.3">
      <c r="A15" s="19" t="s">
        <v>658</v>
      </c>
      <c r="B15" s="23">
        <v>3</v>
      </c>
      <c r="C15" s="25">
        <v>3</v>
      </c>
    </row>
    <row r="16" spans="1:3" x14ac:dyDescent="0.3">
      <c r="A16" s="19" t="s">
        <v>736</v>
      </c>
      <c r="B16" s="23">
        <v>3</v>
      </c>
      <c r="C16" s="25">
        <v>3</v>
      </c>
    </row>
    <row r="17" spans="1:3" x14ac:dyDescent="0.3">
      <c r="A17" s="19" t="s">
        <v>773</v>
      </c>
      <c r="B17" s="23">
        <v>3</v>
      </c>
      <c r="C17" s="25">
        <v>4</v>
      </c>
    </row>
    <row r="18" spans="1:3" x14ac:dyDescent="0.3">
      <c r="A18" s="30" t="s">
        <v>282</v>
      </c>
      <c r="B18" s="31">
        <v>10</v>
      </c>
      <c r="C18" s="38">
        <v>18</v>
      </c>
    </row>
    <row r="19" spans="1:3" x14ac:dyDescent="0.3">
      <c r="A19" s="19" t="s">
        <v>789</v>
      </c>
      <c r="B19" s="23">
        <v>98</v>
      </c>
      <c r="C19" s="29">
        <f>SUM(C4:C18)</f>
        <v>169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C14"/>
  <sheetViews>
    <sheetView workbookViewId="0">
      <selection activeCell="E7" sqref="E7"/>
    </sheetView>
  </sheetViews>
  <sheetFormatPr defaultRowHeight="14.4" x14ac:dyDescent="0.3"/>
  <cols>
    <col min="1" max="1" width="15.33203125" customWidth="1"/>
    <col min="2" max="2" width="11.6640625" customWidth="1"/>
    <col min="3" max="3" width="16.5546875" customWidth="1"/>
  </cols>
  <sheetData>
    <row r="1" spans="1:3" x14ac:dyDescent="0.3">
      <c r="A1" s="81" t="s">
        <v>1056</v>
      </c>
      <c r="B1" s="81"/>
      <c r="C1" s="81"/>
    </row>
    <row r="3" spans="1:3" x14ac:dyDescent="0.3">
      <c r="A3" s="18" t="s">
        <v>1046</v>
      </c>
      <c r="B3" s="60" t="s">
        <v>1041</v>
      </c>
      <c r="C3" s="29" t="s">
        <v>989</v>
      </c>
    </row>
    <row r="4" spans="1:3" x14ac:dyDescent="0.3">
      <c r="A4" s="19" t="s">
        <v>978</v>
      </c>
      <c r="B4" s="23">
        <v>2</v>
      </c>
      <c r="C4" s="25">
        <v>2</v>
      </c>
    </row>
    <row r="5" spans="1:3" x14ac:dyDescent="0.3">
      <c r="A5" s="19" t="s">
        <v>980</v>
      </c>
      <c r="B5" s="23">
        <v>1</v>
      </c>
      <c r="C5" s="25">
        <v>1</v>
      </c>
    </row>
    <row r="6" spans="1:3" x14ac:dyDescent="0.3">
      <c r="A6" s="19" t="s">
        <v>979</v>
      </c>
      <c r="B6" s="23">
        <v>5</v>
      </c>
      <c r="C6" s="25">
        <v>5</v>
      </c>
    </row>
    <row r="7" spans="1:3" x14ac:dyDescent="0.3">
      <c r="A7" s="19" t="s">
        <v>981</v>
      </c>
      <c r="B7" s="23">
        <v>1</v>
      </c>
      <c r="C7" s="25">
        <v>3</v>
      </c>
    </row>
    <row r="8" spans="1:3" x14ac:dyDescent="0.3">
      <c r="A8" s="19" t="s">
        <v>982</v>
      </c>
      <c r="B8" s="23">
        <v>48</v>
      </c>
      <c r="C8" s="25">
        <v>75</v>
      </c>
    </row>
    <row r="9" spans="1:3" x14ac:dyDescent="0.3">
      <c r="A9" s="19" t="s">
        <v>985</v>
      </c>
      <c r="B9" s="23">
        <v>15</v>
      </c>
      <c r="C9" s="25">
        <v>45</v>
      </c>
    </row>
    <row r="10" spans="1:3" x14ac:dyDescent="0.3">
      <c r="A10" s="30" t="s">
        <v>983</v>
      </c>
      <c r="B10" s="31">
        <v>59</v>
      </c>
      <c r="C10" s="25">
        <v>134</v>
      </c>
    </row>
    <row r="11" spans="1:3" x14ac:dyDescent="0.3">
      <c r="A11" s="19" t="s">
        <v>986</v>
      </c>
      <c r="B11" s="23">
        <v>35</v>
      </c>
      <c r="C11" s="25">
        <v>65</v>
      </c>
    </row>
    <row r="12" spans="1:3" x14ac:dyDescent="0.3">
      <c r="A12" s="19" t="s">
        <v>984</v>
      </c>
      <c r="B12" s="23">
        <v>33</v>
      </c>
      <c r="C12" s="25">
        <v>64</v>
      </c>
    </row>
    <row r="13" spans="1:3" x14ac:dyDescent="0.3">
      <c r="A13" s="19" t="s">
        <v>961</v>
      </c>
      <c r="B13" s="23">
        <v>6</v>
      </c>
      <c r="C13" s="25">
        <v>10</v>
      </c>
    </row>
    <row r="14" spans="1:3" x14ac:dyDescent="0.3">
      <c r="A14" s="19" t="s">
        <v>789</v>
      </c>
      <c r="B14" s="23">
        <v>205</v>
      </c>
      <c r="C14" s="29">
        <f>SUM(C4:C13)</f>
        <v>404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C11"/>
  <sheetViews>
    <sheetView workbookViewId="0">
      <selection activeCell="H10" sqref="H10"/>
    </sheetView>
  </sheetViews>
  <sheetFormatPr defaultRowHeight="14.4" x14ac:dyDescent="0.3"/>
  <cols>
    <col min="1" max="1" width="14.5546875" customWidth="1"/>
    <col min="2" max="2" width="11.6640625" customWidth="1"/>
  </cols>
  <sheetData>
    <row r="1" spans="1:3" x14ac:dyDescent="0.3">
      <c r="A1" s="81" t="s">
        <v>1057</v>
      </c>
      <c r="B1" s="81"/>
      <c r="C1" s="43"/>
    </row>
    <row r="3" spans="1:3" x14ac:dyDescent="0.3">
      <c r="A3" s="18" t="s">
        <v>1055</v>
      </c>
      <c r="B3" s="60" t="s">
        <v>1041</v>
      </c>
    </row>
    <row r="4" spans="1:3" x14ac:dyDescent="0.3">
      <c r="A4" s="19" t="s">
        <v>256</v>
      </c>
      <c r="B4" s="23">
        <v>1</v>
      </c>
    </row>
    <row r="5" spans="1:3" x14ac:dyDescent="0.3">
      <c r="A5" s="19" t="s">
        <v>959</v>
      </c>
      <c r="B5" s="23">
        <v>127</v>
      </c>
    </row>
    <row r="6" spans="1:3" x14ac:dyDescent="0.3">
      <c r="A6" s="19" t="s">
        <v>32</v>
      </c>
      <c r="B6" s="23">
        <v>35</v>
      </c>
    </row>
    <row r="7" spans="1:3" x14ac:dyDescent="0.3">
      <c r="A7" s="19" t="s">
        <v>964</v>
      </c>
      <c r="B7" s="23">
        <v>3</v>
      </c>
    </row>
    <row r="8" spans="1:3" x14ac:dyDescent="0.3">
      <c r="A8" s="19" t="s">
        <v>960</v>
      </c>
      <c r="B8" s="23">
        <v>11</v>
      </c>
    </row>
    <row r="9" spans="1:3" x14ac:dyDescent="0.3">
      <c r="A9" s="19" t="s">
        <v>963</v>
      </c>
      <c r="B9" s="23">
        <v>9</v>
      </c>
    </row>
    <row r="10" spans="1:3" x14ac:dyDescent="0.3">
      <c r="A10" s="19" t="s">
        <v>961</v>
      </c>
      <c r="B10" s="23">
        <v>19</v>
      </c>
    </row>
    <row r="11" spans="1:3" x14ac:dyDescent="0.3">
      <c r="A11" s="19" t="s">
        <v>789</v>
      </c>
      <c r="B11" s="23">
        <v>205</v>
      </c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B14"/>
  <sheetViews>
    <sheetView workbookViewId="0">
      <selection sqref="A1:B1"/>
    </sheetView>
  </sheetViews>
  <sheetFormatPr defaultRowHeight="14.4" x14ac:dyDescent="0.3"/>
  <cols>
    <col min="1" max="1" width="26.88671875" customWidth="1"/>
    <col min="2" max="2" width="11.6640625" customWidth="1"/>
  </cols>
  <sheetData>
    <row r="1" spans="1:2" x14ac:dyDescent="0.3">
      <c r="A1" s="81" t="s">
        <v>1059</v>
      </c>
      <c r="B1" s="81"/>
    </row>
    <row r="3" spans="1:2" x14ac:dyDescent="0.3">
      <c r="A3" s="18" t="s">
        <v>16</v>
      </c>
      <c r="B3" s="60" t="s">
        <v>1041</v>
      </c>
    </row>
    <row r="4" spans="1:2" x14ac:dyDescent="0.3">
      <c r="A4" s="19" t="s">
        <v>785</v>
      </c>
      <c r="B4" s="23">
        <v>11</v>
      </c>
    </row>
    <row r="5" spans="1:2" x14ac:dyDescent="0.3">
      <c r="A5" s="19" t="s">
        <v>694</v>
      </c>
      <c r="B5" s="23">
        <v>5</v>
      </c>
    </row>
    <row r="6" spans="1:2" x14ac:dyDescent="0.3">
      <c r="A6" s="19" t="s">
        <v>1020</v>
      </c>
      <c r="B6" s="23">
        <v>6</v>
      </c>
    </row>
    <row r="7" spans="1:2" x14ac:dyDescent="0.3">
      <c r="A7" s="19" t="s">
        <v>289</v>
      </c>
      <c r="B7" s="23">
        <v>6</v>
      </c>
    </row>
    <row r="8" spans="1:2" x14ac:dyDescent="0.3">
      <c r="A8" s="19" t="s">
        <v>660</v>
      </c>
      <c r="B8" s="23">
        <v>5</v>
      </c>
    </row>
    <row r="9" spans="1:2" x14ac:dyDescent="0.3">
      <c r="A9" s="19" t="s">
        <v>427</v>
      </c>
      <c r="B9" s="23">
        <v>8</v>
      </c>
    </row>
    <row r="10" spans="1:2" x14ac:dyDescent="0.3">
      <c r="A10" s="19" t="s">
        <v>284</v>
      </c>
      <c r="B10" s="23">
        <v>7</v>
      </c>
    </row>
    <row r="11" spans="1:2" x14ac:dyDescent="0.3">
      <c r="A11" s="19" t="s">
        <v>537</v>
      </c>
      <c r="B11" s="23">
        <v>7</v>
      </c>
    </row>
    <row r="12" spans="1:2" x14ac:dyDescent="0.3">
      <c r="A12" s="19" t="s">
        <v>167</v>
      </c>
      <c r="B12" s="23">
        <v>10</v>
      </c>
    </row>
    <row r="13" spans="1:2" x14ac:dyDescent="0.3">
      <c r="A13" s="19" t="s">
        <v>21</v>
      </c>
      <c r="B13" s="23">
        <v>83</v>
      </c>
    </row>
    <row r="14" spans="1:2" x14ac:dyDescent="0.3">
      <c r="A14" s="19" t="s">
        <v>789</v>
      </c>
      <c r="B14" s="23">
        <v>148</v>
      </c>
    </row>
  </sheetData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P9"/>
  <sheetViews>
    <sheetView topLeftCell="E1" workbookViewId="0">
      <pane ySplit="3" topLeftCell="A4" activePane="bottomLeft" state="frozen"/>
      <selection pane="bottomLeft" activeCell="H20" sqref="H20"/>
    </sheetView>
  </sheetViews>
  <sheetFormatPr defaultRowHeight="14.4" x14ac:dyDescent="0.3"/>
  <cols>
    <col min="1" max="1" width="36.5546875" bestFit="1" customWidth="1"/>
    <col min="2" max="2" width="21.5546875" bestFit="1" customWidth="1"/>
    <col min="3" max="3" width="13.109375" bestFit="1" customWidth="1"/>
    <col min="4" max="4" width="19.6640625" bestFit="1" customWidth="1"/>
    <col min="5" max="5" width="22.88671875" bestFit="1" customWidth="1"/>
    <col min="6" max="6" width="6.5546875" bestFit="1" customWidth="1"/>
    <col min="7" max="7" width="9.44140625" bestFit="1" customWidth="1"/>
    <col min="8" max="8" width="18.109375" bestFit="1" customWidth="1"/>
    <col min="9" max="9" width="11.5546875" bestFit="1" customWidth="1"/>
    <col min="10" max="10" width="23.21875" bestFit="1" customWidth="1"/>
    <col min="11" max="11" width="15.44140625" bestFit="1" customWidth="1"/>
    <col min="12" max="12" width="13.109375" bestFit="1" customWidth="1"/>
    <col min="13" max="13" width="16.6640625" bestFit="1" customWidth="1"/>
    <col min="14" max="14" width="21.5546875" bestFit="1" customWidth="1"/>
    <col min="15" max="15" width="6.5546875" bestFit="1" customWidth="1"/>
  </cols>
  <sheetData>
    <row r="1" spans="1:16" x14ac:dyDescent="0.3">
      <c r="A1" s="13" t="s">
        <v>970</v>
      </c>
    </row>
    <row r="3" spans="1:16" ht="15.6" x14ac:dyDescent="0.3">
      <c r="A3" s="9" t="s">
        <v>0</v>
      </c>
      <c r="B3" s="10" t="s">
        <v>1</v>
      </c>
      <c r="C3" s="14" t="s">
        <v>793</v>
      </c>
      <c r="D3" s="9" t="s">
        <v>2</v>
      </c>
      <c r="E3" s="9" t="s">
        <v>962</v>
      </c>
      <c r="F3" s="9" t="s">
        <v>7</v>
      </c>
      <c r="G3" s="9" t="s">
        <v>966</v>
      </c>
      <c r="H3" s="11" t="s">
        <v>3</v>
      </c>
      <c r="I3" s="2" t="s">
        <v>4</v>
      </c>
      <c r="J3" s="2" t="s">
        <v>16</v>
      </c>
      <c r="K3" s="12" t="s">
        <v>19</v>
      </c>
      <c r="L3" s="2" t="s">
        <v>5</v>
      </c>
      <c r="M3" s="2" t="s">
        <v>6</v>
      </c>
      <c r="N3" s="2" t="s">
        <v>965</v>
      </c>
      <c r="O3" s="2" t="s">
        <v>7</v>
      </c>
      <c r="P3" s="2"/>
    </row>
    <row r="4" spans="1:16" ht="15.6" x14ac:dyDescent="0.3">
      <c r="A4" s="4" t="s">
        <v>129</v>
      </c>
      <c r="B4" s="4" t="s">
        <v>615</v>
      </c>
      <c r="C4" s="1" t="s">
        <v>811</v>
      </c>
      <c r="D4" s="1"/>
      <c r="E4" s="1" t="s">
        <v>961</v>
      </c>
      <c r="F4" s="4" t="s">
        <v>369</v>
      </c>
      <c r="G4" s="4" t="s">
        <v>964</v>
      </c>
      <c r="H4" s="5">
        <v>1802</v>
      </c>
      <c r="I4" s="1" t="s">
        <v>15</v>
      </c>
      <c r="J4" s="1" t="s">
        <v>526</v>
      </c>
      <c r="K4" s="3">
        <v>1872</v>
      </c>
      <c r="L4" s="1"/>
      <c r="M4" s="1"/>
      <c r="N4" s="1"/>
      <c r="O4" s="1"/>
      <c r="P4" s="1"/>
    </row>
    <row r="5" spans="1:16" ht="15.6" x14ac:dyDescent="0.3">
      <c r="A5" s="4" t="s">
        <v>160</v>
      </c>
      <c r="B5" s="4" t="s">
        <v>367</v>
      </c>
      <c r="C5" s="1" t="s">
        <v>838</v>
      </c>
      <c r="D5" s="4" t="s">
        <v>368</v>
      </c>
      <c r="E5" s="4" t="s">
        <v>32</v>
      </c>
      <c r="F5" s="4" t="s">
        <v>369</v>
      </c>
      <c r="G5" s="4" t="s">
        <v>964</v>
      </c>
      <c r="H5" s="5" t="s">
        <v>370</v>
      </c>
      <c r="I5" s="1" t="s">
        <v>15</v>
      </c>
      <c r="J5" s="1" t="s">
        <v>371</v>
      </c>
      <c r="K5" s="3">
        <v>1872</v>
      </c>
      <c r="L5" s="1"/>
      <c r="M5" s="1"/>
      <c r="N5" s="1"/>
      <c r="O5" s="1"/>
      <c r="P5" s="1"/>
    </row>
    <row r="6" spans="1:16" ht="15.6" x14ac:dyDescent="0.3">
      <c r="A6" s="1" t="s">
        <v>425</v>
      </c>
      <c r="B6" s="1" t="s">
        <v>426</v>
      </c>
      <c r="C6" s="1" t="s">
        <v>863</v>
      </c>
      <c r="D6" s="1"/>
      <c r="E6" s="6" t="s">
        <v>961</v>
      </c>
      <c r="F6" s="1" t="s">
        <v>369</v>
      </c>
      <c r="G6" s="4" t="s">
        <v>964</v>
      </c>
      <c r="H6" s="3">
        <v>1802</v>
      </c>
      <c r="I6" s="1" t="s">
        <v>15</v>
      </c>
      <c r="J6" s="1" t="s">
        <v>427</v>
      </c>
      <c r="K6" s="3">
        <v>1811</v>
      </c>
      <c r="L6" s="1"/>
      <c r="M6" s="1"/>
      <c r="N6" s="15"/>
      <c r="O6" s="1"/>
      <c r="P6" s="1"/>
    </row>
    <row r="7" spans="1:16" ht="15.6" x14ac:dyDescent="0.3">
      <c r="A7" s="1" t="s">
        <v>550</v>
      </c>
      <c r="B7" s="1" t="s">
        <v>824</v>
      </c>
      <c r="C7" s="1" t="s">
        <v>825</v>
      </c>
      <c r="D7" s="1"/>
      <c r="E7" s="6" t="s">
        <v>961</v>
      </c>
      <c r="F7" s="1" t="s">
        <v>369</v>
      </c>
      <c r="G7" s="4" t="s">
        <v>964</v>
      </c>
      <c r="H7" s="3">
        <v>1802</v>
      </c>
      <c r="I7" s="1" t="s">
        <v>15</v>
      </c>
      <c r="J7" s="1" t="s">
        <v>427</v>
      </c>
      <c r="K7" s="3">
        <v>1811</v>
      </c>
      <c r="L7" s="1"/>
      <c r="M7" s="1"/>
      <c r="N7" s="15"/>
      <c r="O7" s="1"/>
      <c r="P7" s="1"/>
    </row>
    <row r="8" spans="1:16" ht="15.6" x14ac:dyDescent="0.3">
      <c r="A8" s="6" t="s">
        <v>102</v>
      </c>
      <c r="B8" s="8" t="s">
        <v>680</v>
      </c>
      <c r="C8" s="1" t="s">
        <v>934</v>
      </c>
      <c r="D8" s="4" t="s">
        <v>681</v>
      </c>
      <c r="E8" s="4" t="s">
        <v>959</v>
      </c>
      <c r="F8" s="6" t="s">
        <v>369</v>
      </c>
      <c r="G8" s="4" t="s">
        <v>964</v>
      </c>
      <c r="H8" s="7">
        <v>1802</v>
      </c>
      <c r="I8" s="1" t="s">
        <v>15</v>
      </c>
      <c r="J8" s="1" t="s">
        <v>21</v>
      </c>
      <c r="K8" s="5">
        <v>1803</v>
      </c>
      <c r="L8" s="1"/>
      <c r="M8" s="1"/>
      <c r="N8" s="1"/>
      <c r="O8" s="1"/>
      <c r="P8" s="1"/>
    </row>
    <row r="9" spans="1:16" ht="15.6" x14ac:dyDescent="0.3">
      <c r="A9" s="6" t="s">
        <v>696</v>
      </c>
      <c r="B9" s="8" t="s">
        <v>697</v>
      </c>
      <c r="C9" s="1" t="s">
        <v>944</v>
      </c>
      <c r="D9" s="1"/>
      <c r="E9" s="1" t="s">
        <v>961</v>
      </c>
      <c r="F9" s="6" t="s">
        <v>369</v>
      </c>
      <c r="G9" s="4" t="s">
        <v>964</v>
      </c>
      <c r="H9" s="7">
        <v>1802</v>
      </c>
      <c r="I9" s="1" t="s">
        <v>15</v>
      </c>
      <c r="J9" s="1" t="s">
        <v>698</v>
      </c>
      <c r="K9" s="3">
        <v>1872</v>
      </c>
      <c r="L9" s="1"/>
      <c r="M9" s="1"/>
      <c r="N9" s="15"/>
      <c r="O9" s="1"/>
      <c r="P9" s="1"/>
    </row>
  </sheetData>
  <autoFilter ref="A3:O9" xr:uid="{00000000-0009-0000-0000-00000F000000}">
    <sortState xmlns:xlrd2="http://schemas.microsoft.com/office/spreadsheetml/2017/richdata2" ref="A4:O9">
      <sortCondition ref="B3:B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0"/>
  <sheetViews>
    <sheetView zoomScaleNormal="100" workbookViewId="0">
      <selection activeCell="C23" sqref="C23"/>
    </sheetView>
  </sheetViews>
  <sheetFormatPr defaultRowHeight="14.4" x14ac:dyDescent="0.3"/>
  <cols>
    <col min="1" max="1" width="14.33203125" customWidth="1"/>
    <col min="2" max="2" width="17.5546875" customWidth="1"/>
    <col min="3" max="3" width="18.21875" customWidth="1"/>
    <col min="4" max="4" width="10.77734375" customWidth="1"/>
  </cols>
  <sheetData>
    <row r="1" spans="1:4" x14ac:dyDescent="0.3">
      <c r="A1" s="81" t="s">
        <v>1043</v>
      </c>
      <c r="B1" s="81"/>
      <c r="C1" s="81"/>
      <c r="D1" s="81"/>
    </row>
    <row r="3" spans="1:4" x14ac:dyDescent="0.3">
      <c r="A3" s="22" t="s">
        <v>971</v>
      </c>
      <c r="B3" s="28" t="s">
        <v>1063</v>
      </c>
      <c r="C3" s="29" t="s">
        <v>1042</v>
      </c>
      <c r="D3" s="29" t="s">
        <v>995</v>
      </c>
    </row>
    <row r="4" spans="1:4" x14ac:dyDescent="0.3">
      <c r="A4" s="19" t="s">
        <v>975</v>
      </c>
      <c r="B4" s="23">
        <v>57</v>
      </c>
      <c r="C4" s="24">
        <f>GETPIVOTDATA("State",$A$3,"State","Lombard-Venetia")/404*100</f>
        <v>14.108910891089108</v>
      </c>
      <c r="D4" s="25">
        <v>5</v>
      </c>
    </row>
    <row r="5" spans="1:4" x14ac:dyDescent="0.3">
      <c r="A5" s="19" t="s">
        <v>86</v>
      </c>
      <c r="B5" s="23">
        <v>51</v>
      </c>
      <c r="C5" s="24">
        <f>GETPIVOTDATA("State",$A$3,"State","Modena")/404*100</f>
        <v>12.623762376237623</v>
      </c>
      <c r="D5" s="25">
        <v>1</v>
      </c>
    </row>
    <row r="6" spans="1:4" x14ac:dyDescent="0.3">
      <c r="A6" s="19" t="s">
        <v>973</v>
      </c>
      <c r="B6" s="23">
        <v>137</v>
      </c>
      <c r="C6" s="24">
        <f>GETPIVOTDATA("State",$A$3,"State","Papal ")/404*100</f>
        <v>33.910891089108915</v>
      </c>
      <c r="D6" s="25">
        <v>11</v>
      </c>
    </row>
    <row r="7" spans="1:4" x14ac:dyDescent="0.3">
      <c r="A7" s="19" t="s">
        <v>63</v>
      </c>
      <c r="B7" s="23">
        <v>43</v>
      </c>
      <c r="C7" s="24">
        <f>GETPIVOTDATA("State",$A$3,"State","Parma")/404*100</f>
        <v>10.643564356435643</v>
      </c>
      <c r="D7" s="25">
        <v>2</v>
      </c>
    </row>
    <row r="8" spans="1:4" x14ac:dyDescent="0.3">
      <c r="A8" s="19" t="s">
        <v>974</v>
      </c>
      <c r="B8" s="23">
        <v>34</v>
      </c>
      <c r="C8" s="24">
        <f>GETPIVOTDATA("State",$A$3,"State","Piedmont")/404*100</f>
        <v>8.4158415841584162</v>
      </c>
      <c r="D8" s="25">
        <v>7</v>
      </c>
    </row>
    <row r="9" spans="1:4" x14ac:dyDescent="0.3">
      <c r="A9" s="19" t="s">
        <v>972</v>
      </c>
      <c r="B9" s="23">
        <v>82</v>
      </c>
      <c r="C9" s="24">
        <f>GETPIVOTDATA("State",$A$3,"State","Tuscany")/404*100</f>
        <v>20.297029702970299</v>
      </c>
      <c r="D9" s="25">
        <v>7</v>
      </c>
    </row>
    <row r="10" spans="1:4" x14ac:dyDescent="0.3">
      <c r="A10" s="26" t="s">
        <v>789</v>
      </c>
      <c r="B10" s="32">
        <v>404</v>
      </c>
      <c r="C10" s="29"/>
      <c r="D10" s="29">
        <f>SUM(D4:D9)</f>
        <v>33</v>
      </c>
    </row>
  </sheetData>
  <mergeCells count="1">
    <mergeCell ref="A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14"/>
  <sheetViews>
    <sheetView workbookViewId="0">
      <selection activeCell="E27" sqref="E27"/>
    </sheetView>
  </sheetViews>
  <sheetFormatPr defaultRowHeight="14.4" x14ac:dyDescent="0.3"/>
  <cols>
    <col min="1" max="1" width="15.33203125" customWidth="1"/>
    <col min="2" max="2" width="11.6640625" customWidth="1"/>
  </cols>
  <sheetData>
    <row r="1" spans="1:2" x14ac:dyDescent="0.3">
      <c r="A1" s="81" t="s">
        <v>1047</v>
      </c>
      <c r="B1" s="81"/>
    </row>
    <row r="3" spans="1:2" x14ac:dyDescent="0.3">
      <c r="A3" s="33" t="s">
        <v>1046</v>
      </c>
      <c r="B3" s="60" t="s">
        <v>1041</v>
      </c>
    </row>
    <row r="4" spans="1:2" x14ac:dyDescent="0.3">
      <c r="A4" s="19" t="s">
        <v>978</v>
      </c>
      <c r="B4" s="23">
        <v>2</v>
      </c>
    </row>
    <row r="5" spans="1:2" x14ac:dyDescent="0.3">
      <c r="A5" s="19" t="s">
        <v>980</v>
      </c>
      <c r="B5" s="23">
        <v>1</v>
      </c>
    </row>
    <row r="6" spans="1:2" x14ac:dyDescent="0.3">
      <c r="A6" s="19" t="s">
        <v>979</v>
      </c>
      <c r="B6" s="23">
        <v>5</v>
      </c>
    </row>
    <row r="7" spans="1:2" x14ac:dyDescent="0.3">
      <c r="A7" s="19" t="s">
        <v>981</v>
      </c>
      <c r="B7" s="23">
        <v>3</v>
      </c>
    </row>
    <row r="8" spans="1:2" x14ac:dyDescent="0.3">
      <c r="A8" s="19" t="s">
        <v>982</v>
      </c>
      <c r="B8" s="23">
        <v>75</v>
      </c>
    </row>
    <row r="9" spans="1:2" x14ac:dyDescent="0.3">
      <c r="A9" s="19" t="s">
        <v>985</v>
      </c>
      <c r="B9" s="23">
        <v>45</v>
      </c>
    </row>
    <row r="10" spans="1:2" x14ac:dyDescent="0.3">
      <c r="A10" s="19" t="s">
        <v>983</v>
      </c>
      <c r="B10" s="23">
        <v>134</v>
      </c>
    </row>
    <row r="11" spans="1:2" x14ac:dyDescent="0.3">
      <c r="A11" s="19" t="s">
        <v>986</v>
      </c>
      <c r="B11" s="23">
        <v>65</v>
      </c>
    </row>
    <row r="12" spans="1:2" x14ac:dyDescent="0.3">
      <c r="A12" s="19" t="s">
        <v>984</v>
      </c>
      <c r="B12" s="23">
        <v>64</v>
      </c>
    </row>
    <row r="13" spans="1:2" x14ac:dyDescent="0.3">
      <c r="A13" s="19" t="s">
        <v>961</v>
      </c>
      <c r="B13" s="23">
        <v>10</v>
      </c>
    </row>
    <row r="14" spans="1:2" x14ac:dyDescent="0.3">
      <c r="A14" s="19" t="s">
        <v>789</v>
      </c>
      <c r="B14" s="23">
        <v>404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C46"/>
  <sheetViews>
    <sheetView workbookViewId="0">
      <selection activeCell="F29" sqref="F29"/>
    </sheetView>
  </sheetViews>
  <sheetFormatPr defaultRowHeight="14.4" x14ac:dyDescent="0.3"/>
  <cols>
    <col min="1" max="1" width="15.6640625" customWidth="1"/>
    <col min="2" max="2" width="11.6640625" customWidth="1"/>
    <col min="3" max="3" width="11.21875" customWidth="1"/>
  </cols>
  <sheetData>
    <row r="1" spans="1:3" x14ac:dyDescent="0.3">
      <c r="A1" s="81" t="s">
        <v>1045</v>
      </c>
      <c r="B1" s="81"/>
      <c r="C1" s="81"/>
    </row>
    <row r="3" spans="1:3" x14ac:dyDescent="0.3">
      <c r="A3" s="27" t="s">
        <v>1</v>
      </c>
      <c r="B3" s="29" t="s">
        <v>1041</v>
      </c>
      <c r="C3" s="29" t="s">
        <v>1044</v>
      </c>
    </row>
    <row r="4" spans="1:3" x14ac:dyDescent="0.3">
      <c r="A4" s="19" t="s">
        <v>9</v>
      </c>
      <c r="B4" s="23">
        <v>14</v>
      </c>
      <c r="C4" s="25" t="s">
        <v>794</v>
      </c>
    </row>
    <row r="5" spans="1:3" x14ac:dyDescent="0.3">
      <c r="A5" s="19" t="s">
        <v>188</v>
      </c>
      <c r="B5" s="23">
        <v>10</v>
      </c>
      <c r="C5" s="25" t="s">
        <v>799</v>
      </c>
    </row>
    <row r="6" spans="1:3" x14ac:dyDescent="0.3">
      <c r="A6" s="19" t="s">
        <v>330</v>
      </c>
      <c r="B6" s="23">
        <v>11</v>
      </c>
      <c r="C6" s="25" t="s">
        <v>806</v>
      </c>
    </row>
    <row r="7" spans="1:3" x14ac:dyDescent="0.3">
      <c r="A7" s="19" t="s">
        <v>536</v>
      </c>
      <c r="B7" s="23">
        <v>9</v>
      </c>
      <c r="C7" s="25" t="s">
        <v>867</v>
      </c>
    </row>
    <row r="8" spans="1:3" x14ac:dyDescent="0.3">
      <c r="A8" s="30" t="s">
        <v>119</v>
      </c>
      <c r="B8" s="31">
        <v>33</v>
      </c>
      <c r="C8" s="25" t="s">
        <v>871</v>
      </c>
    </row>
    <row r="9" spans="1:3" x14ac:dyDescent="0.3">
      <c r="A9" s="30" t="s">
        <v>559</v>
      </c>
      <c r="B9" s="31">
        <v>18</v>
      </c>
      <c r="C9" s="25" t="s">
        <v>872</v>
      </c>
    </row>
    <row r="10" spans="1:3" x14ac:dyDescent="0.3">
      <c r="A10" s="30" t="s">
        <v>705</v>
      </c>
      <c r="B10" s="31">
        <v>25</v>
      </c>
      <c r="C10" s="25" t="s">
        <v>916</v>
      </c>
    </row>
    <row r="11" spans="1:3" x14ac:dyDescent="0.3">
      <c r="A11" s="19" t="s">
        <v>628</v>
      </c>
      <c r="B11" s="23">
        <v>17</v>
      </c>
      <c r="C11" s="25" t="s">
        <v>925</v>
      </c>
    </row>
    <row r="12" spans="1:3" x14ac:dyDescent="0.3">
      <c r="A12" s="19" t="s">
        <v>741</v>
      </c>
      <c r="B12" s="23">
        <v>10</v>
      </c>
      <c r="C12" s="25" t="s">
        <v>942</v>
      </c>
    </row>
    <row r="13" spans="1:3" x14ac:dyDescent="0.3">
      <c r="A13" s="19" t="s">
        <v>282</v>
      </c>
      <c r="B13" s="23">
        <v>18</v>
      </c>
      <c r="C13" s="25" t="s">
        <v>952</v>
      </c>
    </row>
    <row r="14" spans="1:3" x14ac:dyDescent="0.3">
      <c r="A14" s="26" t="s">
        <v>789</v>
      </c>
      <c r="B14" s="32">
        <v>165</v>
      </c>
      <c r="C14" s="22"/>
    </row>
    <row r="17" ht="15" thickBot="1" x14ac:dyDescent="0.35"/>
    <row r="20" ht="15" thickBot="1" x14ac:dyDescent="0.35"/>
    <row r="23" ht="15" thickBot="1" x14ac:dyDescent="0.35"/>
    <row r="25" ht="15" thickBot="1" x14ac:dyDescent="0.35"/>
    <row r="29" ht="15" thickBot="1" x14ac:dyDescent="0.35"/>
    <row r="32" ht="15" thickBot="1" x14ac:dyDescent="0.35"/>
    <row r="36" ht="15" thickBot="1" x14ac:dyDescent="0.35"/>
    <row r="39" ht="15" thickBot="1" x14ac:dyDescent="0.35"/>
    <row r="42" ht="15" thickBot="1" x14ac:dyDescent="0.35"/>
    <row r="46" ht="15" thickBot="1" x14ac:dyDescent="0.35"/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18"/>
  <sheetViews>
    <sheetView workbookViewId="0">
      <selection activeCell="G26" sqref="G26"/>
    </sheetView>
  </sheetViews>
  <sheetFormatPr defaultRowHeight="14.4" x14ac:dyDescent="0.3"/>
  <cols>
    <col min="1" max="1" width="13.6640625" customWidth="1"/>
    <col min="2" max="2" width="13.5546875" customWidth="1"/>
    <col min="4" max="4" width="13.6640625" customWidth="1"/>
    <col min="5" max="5" width="14.21875" customWidth="1"/>
    <col min="7" max="7" width="15.33203125" customWidth="1"/>
    <col min="8" max="8" width="13.88671875" customWidth="1"/>
  </cols>
  <sheetData>
    <row r="1" spans="1:8" x14ac:dyDescent="0.3">
      <c r="A1" s="81" t="s">
        <v>1050</v>
      </c>
      <c r="B1" s="81"/>
      <c r="C1" s="81"/>
      <c r="D1" s="81"/>
      <c r="E1" s="81"/>
      <c r="F1" s="81"/>
      <c r="G1" s="81"/>
      <c r="H1" s="81"/>
    </row>
    <row r="3" spans="1:8" x14ac:dyDescent="0.3">
      <c r="A3" s="82" t="s">
        <v>1013</v>
      </c>
      <c r="B3" s="82"/>
      <c r="D3" s="82" t="s">
        <v>1014</v>
      </c>
      <c r="E3" s="82"/>
      <c r="G3" s="82" t="s">
        <v>1015</v>
      </c>
      <c r="H3" s="82"/>
    </row>
    <row r="5" spans="1:8" x14ac:dyDescent="0.3">
      <c r="A5" s="18" t="s">
        <v>1009</v>
      </c>
      <c r="B5" s="17" t="s">
        <v>1010</v>
      </c>
      <c r="C5" s="21"/>
      <c r="D5" s="18" t="s">
        <v>1009</v>
      </c>
      <c r="E5" s="17" t="s">
        <v>1011</v>
      </c>
      <c r="F5" s="21"/>
      <c r="G5" s="18" t="s">
        <v>1009</v>
      </c>
      <c r="H5" s="17" t="s">
        <v>1012</v>
      </c>
    </row>
    <row r="6" spans="1:8" x14ac:dyDescent="0.3">
      <c r="A6" s="17"/>
      <c r="B6" s="17"/>
      <c r="D6" s="17"/>
      <c r="E6" s="17"/>
      <c r="G6" s="17"/>
      <c r="H6" s="17"/>
    </row>
    <row r="7" spans="1:8" x14ac:dyDescent="0.3">
      <c r="A7" s="18" t="s">
        <v>1046</v>
      </c>
      <c r="B7" s="60" t="s">
        <v>1041</v>
      </c>
      <c r="D7" s="18" t="s">
        <v>1046</v>
      </c>
      <c r="E7" s="60" t="s">
        <v>1041</v>
      </c>
      <c r="G7" s="18" t="s">
        <v>1046</v>
      </c>
      <c r="H7" s="60" t="s">
        <v>1041</v>
      </c>
    </row>
    <row r="8" spans="1:8" x14ac:dyDescent="0.3">
      <c r="A8" s="19" t="s">
        <v>982</v>
      </c>
      <c r="B8" s="23">
        <v>37</v>
      </c>
      <c r="D8" s="19" t="s">
        <v>982</v>
      </c>
      <c r="E8" s="23">
        <v>10</v>
      </c>
      <c r="G8" s="19" t="s">
        <v>978</v>
      </c>
      <c r="H8" s="23">
        <v>2</v>
      </c>
    </row>
    <row r="9" spans="1:8" x14ac:dyDescent="0.3">
      <c r="A9" s="19" t="s">
        <v>985</v>
      </c>
      <c r="B9" s="23">
        <v>16</v>
      </c>
      <c r="D9" s="19" t="s">
        <v>985</v>
      </c>
      <c r="E9" s="23">
        <v>20</v>
      </c>
      <c r="G9" s="19" t="s">
        <v>980</v>
      </c>
      <c r="H9" s="23">
        <v>1</v>
      </c>
    </row>
    <row r="10" spans="1:8" x14ac:dyDescent="0.3">
      <c r="A10" s="20" t="s">
        <v>983</v>
      </c>
      <c r="B10" s="34">
        <v>87</v>
      </c>
      <c r="D10" s="20" t="s">
        <v>983</v>
      </c>
      <c r="E10" s="34">
        <v>34</v>
      </c>
      <c r="G10" s="19" t="s">
        <v>979</v>
      </c>
      <c r="H10" s="23">
        <v>5</v>
      </c>
    </row>
    <row r="11" spans="1:8" x14ac:dyDescent="0.3">
      <c r="A11" s="19" t="s">
        <v>986</v>
      </c>
      <c r="B11" s="23">
        <v>37</v>
      </c>
      <c r="D11" s="19" t="s">
        <v>986</v>
      </c>
      <c r="E11" s="23">
        <v>25</v>
      </c>
      <c r="G11" s="19" t="s">
        <v>981</v>
      </c>
      <c r="H11" s="23">
        <v>3</v>
      </c>
    </row>
    <row r="12" spans="1:8" x14ac:dyDescent="0.3">
      <c r="A12" s="19" t="s">
        <v>984</v>
      </c>
      <c r="B12" s="23">
        <v>48</v>
      </c>
      <c r="D12" s="19" t="s">
        <v>984</v>
      </c>
      <c r="E12" s="23">
        <v>12</v>
      </c>
      <c r="G12" s="20" t="s">
        <v>982</v>
      </c>
      <c r="H12" s="34">
        <v>28</v>
      </c>
    </row>
    <row r="13" spans="1:8" x14ac:dyDescent="0.3">
      <c r="A13" s="19" t="s">
        <v>789</v>
      </c>
      <c r="B13" s="23">
        <v>225</v>
      </c>
      <c r="D13" s="19" t="s">
        <v>961</v>
      </c>
      <c r="E13" s="23">
        <v>7</v>
      </c>
      <c r="G13" s="19" t="s">
        <v>985</v>
      </c>
      <c r="H13" s="23">
        <v>9</v>
      </c>
    </row>
    <row r="14" spans="1:8" x14ac:dyDescent="0.3">
      <c r="D14" s="19" t="s">
        <v>789</v>
      </c>
      <c r="E14" s="23">
        <v>108</v>
      </c>
      <c r="G14" s="19" t="s">
        <v>983</v>
      </c>
      <c r="H14" s="23">
        <v>13</v>
      </c>
    </row>
    <row r="15" spans="1:8" x14ac:dyDescent="0.3">
      <c r="G15" s="19" t="s">
        <v>986</v>
      </c>
      <c r="H15" s="23">
        <v>3</v>
      </c>
    </row>
    <row r="16" spans="1:8" x14ac:dyDescent="0.3">
      <c r="G16" s="19" t="s">
        <v>984</v>
      </c>
      <c r="H16" s="23">
        <v>4</v>
      </c>
    </row>
    <row r="17" spans="7:8" x14ac:dyDescent="0.3">
      <c r="G17" s="19" t="s">
        <v>961</v>
      </c>
      <c r="H17" s="23">
        <v>3</v>
      </c>
    </row>
    <row r="18" spans="7:8" x14ac:dyDescent="0.3">
      <c r="G18" s="19" t="s">
        <v>789</v>
      </c>
      <c r="H18" s="23">
        <v>71</v>
      </c>
    </row>
  </sheetData>
  <mergeCells count="4">
    <mergeCell ref="A3:B3"/>
    <mergeCell ref="D3:E3"/>
    <mergeCell ref="G3:H3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13"/>
  <sheetViews>
    <sheetView workbookViewId="0">
      <selection activeCell="J30" sqref="J30"/>
    </sheetView>
  </sheetViews>
  <sheetFormatPr defaultRowHeight="14.4" x14ac:dyDescent="0.3"/>
  <cols>
    <col min="1" max="1" width="14.5546875" customWidth="1"/>
    <col min="2" max="2" width="17.5546875" customWidth="1"/>
  </cols>
  <sheetData>
    <row r="1" spans="1:2" x14ac:dyDescent="0.3">
      <c r="A1" s="81" t="s">
        <v>1049</v>
      </c>
      <c r="B1" s="81"/>
    </row>
    <row r="3" spans="1:2" x14ac:dyDescent="0.3">
      <c r="A3" s="18" t="s">
        <v>1048</v>
      </c>
      <c r="B3" s="60" t="s">
        <v>1063</v>
      </c>
    </row>
    <row r="4" spans="1:2" x14ac:dyDescent="0.3">
      <c r="A4" s="19" t="s">
        <v>256</v>
      </c>
      <c r="B4" s="23">
        <v>3</v>
      </c>
    </row>
    <row r="5" spans="1:2" x14ac:dyDescent="0.3">
      <c r="A5" s="19" t="s">
        <v>959</v>
      </c>
      <c r="B5" s="23">
        <v>231</v>
      </c>
    </row>
    <row r="6" spans="1:2" x14ac:dyDescent="0.3">
      <c r="A6" s="19" t="s">
        <v>32</v>
      </c>
      <c r="B6" s="23">
        <v>63</v>
      </c>
    </row>
    <row r="7" spans="1:2" x14ac:dyDescent="0.3">
      <c r="A7" s="19" t="s">
        <v>534</v>
      </c>
      <c r="B7" s="23">
        <v>7</v>
      </c>
    </row>
    <row r="8" spans="1:2" x14ac:dyDescent="0.3">
      <c r="A8" s="19" t="s">
        <v>964</v>
      </c>
      <c r="B8" s="23">
        <v>5</v>
      </c>
    </row>
    <row r="9" spans="1:2" x14ac:dyDescent="0.3">
      <c r="A9" s="19" t="s">
        <v>960</v>
      </c>
      <c r="B9" s="23">
        <v>63</v>
      </c>
    </row>
    <row r="10" spans="1:2" x14ac:dyDescent="0.3">
      <c r="A10" s="19" t="s">
        <v>963</v>
      </c>
      <c r="B10" s="23">
        <v>9</v>
      </c>
    </row>
    <row r="11" spans="1:2" x14ac:dyDescent="0.3">
      <c r="A11" s="19" t="s">
        <v>961</v>
      </c>
      <c r="B11" s="23">
        <v>23</v>
      </c>
    </row>
    <row r="12" spans="1:2" x14ac:dyDescent="0.3">
      <c r="A12" s="19" t="s">
        <v>789</v>
      </c>
      <c r="B12" s="23">
        <v>404</v>
      </c>
    </row>
    <row r="13" spans="1:2" x14ac:dyDescent="0.3">
      <c r="B13" s="21"/>
    </row>
  </sheetData>
  <mergeCells count="1">
    <mergeCell ref="A1:B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202"/>
  <sheetViews>
    <sheetView topLeftCell="A3" zoomScale="70" zoomScaleNormal="70" workbookViewId="0">
      <selection activeCell="E37" sqref="A3:Q202"/>
    </sheetView>
  </sheetViews>
  <sheetFormatPr defaultColWidth="9.109375" defaultRowHeight="13.8" x14ac:dyDescent="0.25"/>
  <cols>
    <col min="1" max="1" width="53.21875" style="47" customWidth="1"/>
    <col min="2" max="2" width="35.109375" style="45" bestFit="1" customWidth="1"/>
    <col min="3" max="3" width="17.77734375" style="51" bestFit="1" customWidth="1"/>
    <col min="4" max="4" width="16.88671875" style="51" bestFit="1" customWidth="1"/>
    <col min="5" max="5" width="41.33203125" style="45" bestFit="1" customWidth="1"/>
    <col min="6" max="6" width="28.88671875" style="51" bestFit="1" customWidth="1"/>
    <col min="7" max="7" width="15" style="51" bestFit="1" customWidth="1"/>
    <col min="8" max="8" width="16" style="51" bestFit="1" customWidth="1"/>
    <col min="9" max="9" width="13.44140625" style="51" bestFit="1" customWidth="1"/>
    <col min="10" max="10" width="23.44140625" style="51" bestFit="1" customWidth="1"/>
    <col min="11" max="11" width="16.44140625" style="51" bestFit="1" customWidth="1"/>
    <col min="12" max="12" width="24.44140625" style="45" bestFit="1" customWidth="1"/>
    <col min="13" max="13" width="20.44140625" style="51" bestFit="1" customWidth="1"/>
    <col min="14" max="14" width="18" style="51" bestFit="1" customWidth="1"/>
    <col min="15" max="15" width="38.77734375" style="45" bestFit="1" customWidth="1"/>
    <col min="16" max="16" width="27.6640625" style="51" bestFit="1" customWidth="1"/>
    <col min="17" max="17" width="15" style="51" bestFit="1" customWidth="1"/>
    <col min="18" max="16384" width="9.109375" style="45"/>
  </cols>
  <sheetData>
    <row r="1" spans="1:17" ht="17.399999999999999" x14ac:dyDescent="0.3">
      <c r="A1" s="83" t="s">
        <v>1058</v>
      </c>
      <c r="B1" s="83"/>
    </row>
    <row r="3" spans="1:17" s="55" customFormat="1" ht="16.8" x14ac:dyDescent="0.3">
      <c r="A3" s="54" t="s">
        <v>0</v>
      </c>
      <c r="B3" s="52" t="s">
        <v>1</v>
      </c>
      <c r="C3" s="52" t="s">
        <v>793</v>
      </c>
      <c r="D3" s="52" t="s">
        <v>977</v>
      </c>
      <c r="E3" s="52" t="s">
        <v>2</v>
      </c>
      <c r="F3" s="52" t="s">
        <v>962</v>
      </c>
      <c r="G3" s="52" t="s">
        <v>7</v>
      </c>
      <c r="H3" s="52" t="s">
        <v>971</v>
      </c>
      <c r="I3" s="52" t="s">
        <v>966</v>
      </c>
      <c r="J3" s="52" t="s">
        <v>3</v>
      </c>
      <c r="K3" s="52" t="s">
        <v>4</v>
      </c>
      <c r="L3" s="52" t="s">
        <v>16</v>
      </c>
      <c r="M3" s="52" t="s">
        <v>19</v>
      </c>
      <c r="N3" s="52" t="s">
        <v>5</v>
      </c>
      <c r="O3" s="52" t="s">
        <v>6</v>
      </c>
      <c r="P3" s="52" t="s">
        <v>965</v>
      </c>
      <c r="Q3" s="52" t="s">
        <v>7</v>
      </c>
    </row>
    <row r="4" spans="1:17" ht="15.6" x14ac:dyDescent="0.3">
      <c r="A4" s="49" t="s">
        <v>24</v>
      </c>
      <c r="B4" s="44" t="s">
        <v>9</v>
      </c>
      <c r="C4" s="53" t="s">
        <v>794</v>
      </c>
      <c r="D4" s="53" t="s">
        <v>986</v>
      </c>
      <c r="E4" s="44" t="s">
        <v>25</v>
      </c>
      <c r="F4" s="53" t="s">
        <v>959</v>
      </c>
      <c r="G4" s="53" t="s">
        <v>11</v>
      </c>
      <c r="H4" s="53" t="s">
        <v>973</v>
      </c>
      <c r="I4" s="53" t="s">
        <v>968</v>
      </c>
      <c r="J4" s="53" t="s">
        <v>12</v>
      </c>
      <c r="K4" s="53" t="s">
        <v>26</v>
      </c>
      <c r="L4" s="44"/>
      <c r="M4" s="53"/>
      <c r="N4" s="53">
        <v>1815</v>
      </c>
      <c r="O4" s="44" t="s">
        <v>581</v>
      </c>
      <c r="P4" s="53" t="s">
        <v>534</v>
      </c>
      <c r="Q4" s="53" t="s">
        <v>27</v>
      </c>
    </row>
    <row r="5" spans="1:17" ht="15.6" x14ac:dyDescent="0.3">
      <c r="A5" s="49" t="s">
        <v>47</v>
      </c>
      <c r="B5" s="44" t="s">
        <v>9</v>
      </c>
      <c r="C5" s="53" t="s">
        <v>794</v>
      </c>
      <c r="D5" s="53" t="s">
        <v>986</v>
      </c>
      <c r="E5" s="44" t="s">
        <v>44</v>
      </c>
      <c r="F5" s="53" t="s">
        <v>960</v>
      </c>
      <c r="G5" s="53" t="s">
        <v>45</v>
      </c>
      <c r="H5" s="53" t="s">
        <v>972</v>
      </c>
      <c r="I5" s="53" t="s">
        <v>967</v>
      </c>
      <c r="J5" s="53" t="s">
        <v>46</v>
      </c>
      <c r="K5" s="53" t="s">
        <v>26</v>
      </c>
      <c r="L5" s="44"/>
      <c r="M5" s="53"/>
      <c r="N5" s="53">
        <v>1815</v>
      </c>
      <c r="O5" s="44" t="s">
        <v>44</v>
      </c>
      <c r="P5" s="53" t="s">
        <v>960</v>
      </c>
      <c r="Q5" s="53" t="s">
        <v>45</v>
      </c>
    </row>
    <row r="6" spans="1:17" ht="15.6" x14ac:dyDescent="0.3">
      <c r="A6" s="49" t="s">
        <v>43</v>
      </c>
      <c r="B6" s="44" t="s">
        <v>9</v>
      </c>
      <c r="C6" s="53" t="s">
        <v>794</v>
      </c>
      <c r="D6" s="53" t="s">
        <v>986</v>
      </c>
      <c r="E6" s="44" t="s">
        <v>44</v>
      </c>
      <c r="F6" s="53" t="s">
        <v>960</v>
      </c>
      <c r="G6" s="53" t="s">
        <v>45</v>
      </c>
      <c r="H6" s="53" t="s">
        <v>972</v>
      </c>
      <c r="I6" s="53" t="s">
        <v>967</v>
      </c>
      <c r="J6" s="53" t="s">
        <v>46</v>
      </c>
      <c r="K6" s="53" t="s">
        <v>26</v>
      </c>
      <c r="L6" s="44"/>
      <c r="M6" s="53"/>
      <c r="N6" s="53">
        <v>1815</v>
      </c>
      <c r="O6" s="44" t="s">
        <v>44</v>
      </c>
      <c r="P6" s="53" t="s">
        <v>960</v>
      </c>
      <c r="Q6" s="53" t="s">
        <v>45</v>
      </c>
    </row>
    <row r="7" spans="1:17" ht="15.6" x14ac:dyDescent="0.3">
      <c r="A7" s="49" t="s">
        <v>31</v>
      </c>
      <c r="B7" s="44" t="s">
        <v>9</v>
      </c>
      <c r="C7" s="53" t="s">
        <v>794</v>
      </c>
      <c r="D7" s="53" t="s">
        <v>986</v>
      </c>
      <c r="E7" s="44" t="s">
        <v>32</v>
      </c>
      <c r="F7" s="53" t="s">
        <v>32</v>
      </c>
      <c r="G7" s="53" t="s">
        <v>33</v>
      </c>
      <c r="H7" s="53" t="s">
        <v>974</v>
      </c>
      <c r="I7" s="53" t="s">
        <v>967</v>
      </c>
      <c r="J7" s="53" t="s">
        <v>34</v>
      </c>
      <c r="K7" s="53" t="s">
        <v>26</v>
      </c>
      <c r="L7" s="44"/>
      <c r="M7" s="53"/>
      <c r="N7" s="53">
        <v>1815</v>
      </c>
      <c r="O7" s="44" t="s">
        <v>28</v>
      </c>
      <c r="P7" s="53" t="s">
        <v>534</v>
      </c>
      <c r="Q7" s="53" t="s">
        <v>33</v>
      </c>
    </row>
    <row r="8" spans="1:17" ht="15.6" x14ac:dyDescent="0.3">
      <c r="A8" s="49" t="s">
        <v>37</v>
      </c>
      <c r="B8" s="44" t="s">
        <v>9</v>
      </c>
      <c r="C8" s="53" t="s">
        <v>794</v>
      </c>
      <c r="D8" s="53" t="s">
        <v>986</v>
      </c>
      <c r="E8" s="44" t="s">
        <v>32</v>
      </c>
      <c r="F8" s="53" t="s">
        <v>32</v>
      </c>
      <c r="G8" s="53" t="s">
        <v>33</v>
      </c>
      <c r="H8" s="53" t="s">
        <v>974</v>
      </c>
      <c r="I8" s="53" t="s">
        <v>967</v>
      </c>
      <c r="J8" s="53" t="s">
        <v>34</v>
      </c>
      <c r="K8" s="53" t="s">
        <v>26</v>
      </c>
      <c r="L8" s="44"/>
      <c r="M8" s="53"/>
      <c r="N8" s="53">
        <v>1815</v>
      </c>
      <c r="O8" s="44" t="s">
        <v>28</v>
      </c>
      <c r="P8" s="53" t="s">
        <v>534</v>
      </c>
      <c r="Q8" s="53" t="s">
        <v>33</v>
      </c>
    </row>
    <row r="9" spans="1:17" ht="15.6" x14ac:dyDescent="0.3">
      <c r="A9" s="49" t="s">
        <v>36</v>
      </c>
      <c r="B9" s="44" t="s">
        <v>9</v>
      </c>
      <c r="C9" s="53" t="s">
        <v>794</v>
      </c>
      <c r="D9" s="53" t="s">
        <v>986</v>
      </c>
      <c r="E9" s="44" t="s">
        <v>32</v>
      </c>
      <c r="F9" s="53" t="s">
        <v>32</v>
      </c>
      <c r="G9" s="53" t="s">
        <v>33</v>
      </c>
      <c r="H9" s="53" t="s">
        <v>974</v>
      </c>
      <c r="I9" s="53" t="s">
        <v>967</v>
      </c>
      <c r="J9" s="53" t="s">
        <v>34</v>
      </c>
      <c r="K9" s="53" t="s">
        <v>26</v>
      </c>
      <c r="L9" s="44"/>
      <c r="M9" s="53"/>
      <c r="N9" s="53">
        <v>1815</v>
      </c>
      <c r="O9" s="44" t="s">
        <v>28</v>
      </c>
      <c r="P9" s="53" t="s">
        <v>534</v>
      </c>
      <c r="Q9" s="53" t="s">
        <v>33</v>
      </c>
    </row>
    <row r="10" spans="1:17" ht="15.6" x14ac:dyDescent="0.3">
      <c r="A10" s="49" t="s">
        <v>35</v>
      </c>
      <c r="B10" s="44" t="s">
        <v>9</v>
      </c>
      <c r="C10" s="53" t="s">
        <v>794</v>
      </c>
      <c r="D10" s="53" t="s">
        <v>986</v>
      </c>
      <c r="E10" s="44" t="s">
        <v>32</v>
      </c>
      <c r="F10" s="53" t="s">
        <v>32</v>
      </c>
      <c r="G10" s="53" t="s">
        <v>33</v>
      </c>
      <c r="H10" s="53" t="s">
        <v>974</v>
      </c>
      <c r="I10" s="53" t="s">
        <v>967</v>
      </c>
      <c r="J10" s="53" t="s">
        <v>34</v>
      </c>
      <c r="K10" s="53" t="s">
        <v>26</v>
      </c>
      <c r="L10" s="44"/>
      <c r="M10" s="53"/>
      <c r="N10" s="53">
        <v>1815</v>
      </c>
      <c r="O10" s="44" t="s">
        <v>28</v>
      </c>
      <c r="P10" s="53" t="s">
        <v>534</v>
      </c>
      <c r="Q10" s="53" t="s">
        <v>33</v>
      </c>
    </row>
    <row r="11" spans="1:17" ht="31.2" x14ac:dyDescent="0.3">
      <c r="A11" s="49" t="s">
        <v>52</v>
      </c>
      <c r="B11" s="44" t="s">
        <v>58</v>
      </c>
      <c r="C11" s="53" t="s">
        <v>807</v>
      </c>
      <c r="D11" s="53" t="s">
        <v>983</v>
      </c>
      <c r="E11" s="44" t="s">
        <v>53</v>
      </c>
      <c r="F11" s="53" t="s">
        <v>959</v>
      </c>
      <c r="G11" s="53" t="s">
        <v>54</v>
      </c>
      <c r="H11" s="53" t="s">
        <v>973</v>
      </c>
      <c r="I11" s="53" t="s">
        <v>968</v>
      </c>
      <c r="J11" s="53" t="s">
        <v>55</v>
      </c>
      <c r="K11" s="53" t="s">
        <v>26</v>
      </c>
      <c r="L11" s="44"/>
      <c r="M11" s="53"/>
      <c r="N11" s="53">
        <v>1815</v>
      </c>
      <c r="O11" s="44" t="s">
        <v>28</v>
      </c>
      <c r="P11" s="53" t="s">
        <v>534</v>
      </c>
      <c r="Q11" s="53" t="s">
        <v>54</v>
      </c>
    </row>
    <row r="12" spans="1:17" ht="15.6" x14ac:dyDescent="0.3">
      <c r="A12" s="49" t="s">
        <v>74</v>
      </c>
      <c r="B12" s="44" t="s">
        <v>75</v>
      </c>
      <c r="C12" s="53" t="s">
        <v>809</v>
      </c>
      <c r="D12" s="53" t="s">
        <v>983</v>
      </c>
      <c r="E12" s="44" t="s">
        <v>76</v>
      </c>
      <c r="F12" s="53" t="s">
        <v>959</v>
      </c>
      <c r="G12" s="53" t="s">
        <v>63</v>
      </c>
      <c r="H12" s="53" t="s">
        <v>63</v>
      </c>
      <c r="I12" s="53" t="s">
        <v>967</v>
      </c>
      <c r="J12" s="53">
        <v>1811</v>
      </c>
      <c r="K12" s="53" t="s">
        <v>26</v>
      </c>
      <c r="L12" s="44"/>
      <c r="M12" s="53"/>
      <c r="N12" s="53">
        <v>1815</v>
      </c>
      <c r="O12" s="44" t="s">
        <v>32</v>
      </c>
      <c r="P12" s="53" t="s">
        <v>534</v>
      </c>
      <c r="Q12" s="53" t="s">
        <v>63</v>
      </c>
    </row>
    <row r="13" spans="1:17" ht="15.6" x14ac:dyDescent="0.3">
      <c r="A13" s="49" t="s">
        <v>77</v>
      </c>
      <c r="B13" s="44" t="s">
        <v>78</v>
      </c>
      <c r="C13" s="53" t="s">
        <v>796</v>
      </c>
      <c r="D13" s="53" t="s">
        <v>986</v>
      </c>
      <c r="E13" s="44" t="s">
        <v>44</v>
      </c>
      <c r="F13" s="53" t="s">
        <v>960</v>
      </c>
      <c r="G13" s="53" t="s">
        <v>45</v>
      </c>
      <c r="H13" s="53" t="s">
        <v>972</v>
      </c>
      <c r="I13" s="53" t="s">
        <v>967</v>
      </c>
      <c r="J13" s="53" t="s">
        <v>46</v>
      </c>
      <c r="K13" s="53" t="s">
        <v>26</v>
      </c>
      <c r="L13" s="44"/>
      <c r="M13" s="53"/>
      <c r="N13" s="53">
        <v>1815</v>
      </c>
      <c r="O13" s="44" t="s">
        <v>44</v>
      </c>
      <c r="P13" s="53" t="s">
        <v>960</v>
      </c>
      <c r="Q13" s="53" t="s">
        <v>45</v>
      </c>
    </row>
    <row r="14" spans="1:17" ht="15.6" x14ac:dyDescent="0.3">
      <c r="A14" s="49" t="s">
        <v>79</v>
      </c>
      <c r="B14" s="44" t="s">
        <v>78</v>
      </c>
      <c r="C14" s="53" t="s">
        <v>796</v>
      </c>
      <c r="D14" s="53" t="s">
        <v>986</v>
      </c>
      <c r="E14" s="44" t="s">
        <v>44</v>
      </c>
      <c r="F14" s="53" t="s">
        <v>960</v>
      </c>
      <c r="G14" s="53" t="s">
        <v>45</v>
      </c>
      <c r="H14" s="53" t="s">
        <v>972</v>
      </c>
      <c r="I14" s="53" t="s">
        <v>967</v>
      </c>
      <c r="J14" s="53" t="s">
        <v>46</v>
      </c>
      <c r="K14" s="53" t="s">
        <v>26</v>
      </c>
      <c r="L14" s="44"/>
      <c r="M14" s="53"/>
      <c r="N14" s="53">
        <v>1815</v>
      </c>
      <c r="O14" s="44" t="s">
        <v>44</v>
      </c>
      <c r="P14" s="53" t="s">
        <v>960</v>
      </c>
      <c r="Q14" s="53" t="s">
        <v>45</v>
      </c>
    </row>
    <row r="15" spans="1:17" ht="31.2" x14ac:dyDescent="0.3">
      <c r="A15" s="49" t="s">
        <v>505</v>
      </c>
      <c r="B15" s="44" t="s">
        <v>506</v>
      </c>
      <c r="C15" s="53" t="s">
        <v>810</v>
      </c>
      <c r="D15" s="53" t="s">
        <v>982</v>
      </c>
      <c r="E15" s="44" t="s">
        <v>507</v>
      </c>
      <c r="F15" s="53" t="s">
        <v>959</v>
      </c>
      <c r="G15" s="53" t="s">
        <v>508</v>
      </c>
      <c r="H15" s="53" t="s">
        <v>973</v>
      </c>
      <c r="I15" s="53" t="s">
        <v>968</v>
      </c>
      <c r="J15" s="53">
        <v>1811</v>
      </c>
      <c r="K15" s="53" t="s">
        <v>509</v>
      </c>
      <c r="L15" s="44" t="s">
        <v>510</v>
      </c>
      <c r="M15" s="53" t="s">
        <v>272</v>
      </c>
      <c r="N15" s="53">
        <v>1815</v>
      </c>
      <c r="O15" s="44" t="s">
        <v>512</v>
      </c>
      <c r="P15" s="53" t="s">
        <v>959</v>
      </c>
      <c r="Q15" s="53" t="s">
        <v>508</v>
      </c>
    </row>
    <row r="16" spans="1:17" ht="15.6" x14ac:dyDescent="0.3">
      <c r="A16" s="49" t="s">
        <v>80</v>
      </c>
      <c r="B16" s="44" t="s">
        <v>676</v>
      </c>
      <c r="C16" s="53" t="s">
        <v>797</v>
      </c>
      <c r="D16" s="53" t="s">
        <v>985</v>
      </c>
      <c r="E16" s="44" t="s">
        <v>44</v>
      </c>
      <c r="F16" s="53" t="s">
        <v>960</v>
      </c>
      <c r="G16" s="53" t="s">
        <v>45</v>
      </c>
      <c r="H16" s="53" t="s">
        <v>972</v>
      </c>
      <c r="I16" s="53" t="s">
        <v>967</v>
      </c>
      <c r="J16" s="53" t="s">
        <v>46</v>
      </c>
      <c r="K16" s="53" t="s">
        <v>26</v>
      </c>
      <c r="L16" s="44"/>
      <c r="M16" s="53"/>
      <c r="N16" s="53">
        <v>1815</v>
      </c>
      <c r="O16" s="44" t="s">
        <v>44</v>
      </c>
      <c r="P16" s="53" t="s">
        <v>960</v>
      </c>
      <c r="Q16" s="53" t="s">
        <v>45</v>
      </c>
    </row>
    <row r="17" spans="1:17" ht="15.6" x14ac:dyDescent="0.3">
      <c r="A17" s="49" t="s">
        <v>445</v>
      </c>
      <c r="B17" s="44" t="s">
        <v>676</v>
      </c>
      <c r="C17" s="53" t="s">
        <v>797</v>
      </c>
      <c r="D17" s="53" t="s">
        <v>985</v>
      </c>
      <c r="E17" s="44" t="s">
        <v>44</v>
      </c>
      <c r="F17" s="53" t="s">
        <v>960</v>
      </c>
      <c r="G17" s="53" t="s">
        <v>45</v>
      </c>
      <c r="H17" s="53" t="s">
        <v>972</v>
      </c>
      <c r="I17" s="53" t="s">
        <v>967</v>
      </c>
      <c r="J17" s="53" t="s">
        <v>46</v>
      </c>
      <c r="K17" s="53" t="s">
        <v>26</v>
      </c>
      <c r="L17" s="44"/>
      <c r="M17" s="53"/>
      <c r="N17" s="53">
        <v>1815</v>
      </c>
      <c r="O17" s="44" t="s">
        <v>44</v>
      </c>
      <c r="P17" s="53" t="s">
        <v>960</v>
      </c>
      <c r="Q17" s="53" t="s">
        <v>45</v>
      </c>
    </row>
    <row r="18" spans="1:17" ht="15.6" x14ac:dyDescent="0.3">
      <c r="A18" s="49" t="s">
        <v>677</v>
      </c>
      <c r="B18" s="44" t="s">
        <v>676</v>
      </c>
      <c r="C18" s="53" t="s">
        <v>797</v>
      </c>
      <c r="D18" s="53" t="s">
        <v>985</v>
      </c>
      <c r="E18" s="44" t="s">
        <v>44</v>
      </c>
      <c r="F18" s="53" t="s">
        <v>960</v>
      </c>
      <c r="G18" s="53" t="s">
        <v>45</v>
      </c>
      <c r="H18" s="53" t="s">
        <v>972</v>
      </c>
      <c r="I18" s="53" t="s">
        <v>967</v>
      </c>
      <c r="J18" s="53" t="s">
        <v>46</v>
      </c>
      <c r="K18" s="53" t="s">
        <v>26</v>
      </c>
      <c r="L18" s="44"/>
      <c r="M18" s="53"/>
      <c r="N18" s="53">
        <v>1815</v>
      </c>
      <c r="O18" s="44" t="s">
        <v>44</v>
      </c>
      <c r="P18" s="53" t="s">
        <v>960</v>
      </c>
      <c r="Q18" s="53" t="s">
        <v>45</v>
      </c>
    </row>
    <row r="19" spans="1:17" ht="15.6" x14ac:dyDescent="0.3">
      <c r="A19" s="49" t="s">
        <v>160</v>
      </c>
      <c r="B19" s="44" t="s">
        <v>895</v>
      </c>
      <c r="C19" s="53" t="s">
        <v>896</v>
      </c>
      <c r="D19" s="53" t="s">
        <v>982</v>
      </c>
      <c r="E19" s="44" t="s">
        <v>478</v>
      </c>
      <c r="F19" s="53" t="s">
        <v>959</v>
      </c>
      <c r="G19" s="53" t="s">
        <v>292</v>
      </c>
      <c r="H19" s="53" t="s">
        <v>975</v>
      </c>
      <c r="I19" s="53" t="s">
        <v>969</v>
      </c>
      <c r="J19" s="53" t="s">
        <v>480</v>
      </c>
      <c r="K19" s="53" t="s">
        <v>26</v>
      </c>
      <c r="L19" s="44"/>
      <c r="M19" s="53"/>
      <c r="N19" s="53">
        <v>1815</v>
      </c>
      <c r="O19" s="44" t="s">
        <v>478</v>
      </c>
      <c r="P19" s="53" t="s">
        <v>959</v>
      </c>
      <c r="Q19" s="53" t="s">
        <v>292</v>
      </c>
    </row>
    <row r="20" spans="1:17" ht="15.6" x14ac:dyDescent="0.3">
      <c r="A20" s="49" t="s">
        <v>479</v>
      </c>
      <c r="B20" s="44" t="s">
        <v>895</v>
      </c>
      <c r="C20" s="53" t="s">
        <v>896</v>
      </c>
      <c r="D20" s="53" t="s">
        <v>982</v>
      </c>
      <c r="E20" s="44" t="s">
        <v>478</v>
      </c>
      <c r="F20" s="53" t="s">
        <v>959</v>
      </c>
      <c r="G20" s="53" t="s">
        <v>292</v>
      </c>
      <c r="H20" s="53" t="s">
        <v>975</v>
      </c>
      <c r="I20" s="53" t="s">
        <v>969</v>
      </c>
      <c r="J20" s="53" t="s">
        <v>480</v>
      </c>
      <c r="K20" s="53" t="s">
        <v>26</v>
      </c>
      <c r="L20" s="44"/>
      <c r="M20" s="53"/>
      <c r="N20" s="53">
        <v>1815</v>
      </c>
      <c r="O20" s="44" t="s">
        <v>478</v>
      </c>
      <c r="P20" s="53" t="s">
        <v>959</v>
      </c>
      <c r="Q20" s="53" t="s">
        <v>292</v>
      </c>
    </row>
    <row r="21" spans="1:17" ht="15.6" x14ac:dyDescent="0.3">
      <c r="A21" s="49" t="s">
        <v>481</v>
      </c>
      <c r="B21" s="44" t="s">
        <v>895</v>
      </c>
      <c r="C21" s="53" t="s">
        <v>896</v>
      </c>
      <c r="D21" s="53" t="s">
        <v>982</v>
      </c>
      <c r="E21" s="44" t="s">
        <v>478</v>
      </c>
      <c r="F21" s="53" t="s">
        <v>959</v>
      </c>
      <c r="G21" s="53" t="s">
        <v>292</v>
      </c>
      <c r="H21" s="53" t="s">
        <v>975</v>
      </c>
      <c r="I21" s="53" t="s">
        <v>969</v>
      </c>
      <c r="J21" s="53" t="s">
        <v>480</v>
      </c>
      <c r="K21" s="53" t="s">
        <v>26</v>
      </c>
      <c r="L21" s="44"/>
      <c r="M21" s="53"/>
      <c r="N21" s="53">
        <v>1815</v>
      </c>
      <c r="O21" s="44" t="s">
        <v>478</v>
      </c>
      <c r="P21" s="53" t="s">
        <v>959</v>
      </c>
      <c r="Q21" s="53" t="s">
        <v>292</v>
      </c>
    </row>
    <row r="22" spans="1:17" ht="31.2" x14ac:dyDescent="0.3">
      <c r="A22" s="49" t="s">
        <v>617</v>
      </c>
      <c r="B22" s="44" t="s">
        <v>618</v>
      </c>
      <c r="C22" s="53" t="s">
        <v>812</v>
      </c>
      <c r="D22" s="53" t="s">
        <v>984</v>
      </c>
      <c r="E22" s="44" t="s">
        <v>32</v>
      </c>
      <c r="F22" s="53" t="s">
        <v>32</v>
      </c>
      <c r="G22" s="53" t="s">
        <v>86</v>
      </c>
      <c r="H22" s="53" t="s">
        <v>86</v>
      </c>
      <c r="I22" s="53" t="s">
        <v>967</v>
      </c>
      <c r="J22" s="53" t="s">
        <v>120</v>
      </c>
      <c r="K22" s="53" t="s">
        <v>26</v>
      </c>
      <c r="L22" s="44"/>
      <c r="M22" s="53"/>
      <c r="N22" s="53">
        <v>1815</v>
      </c>
      <c r="O22" s="44" t="s">
        <v>32</v>
      </c>
      <c r="P22" s="53" t="s">
        <v>534</v>
      </c>
      <c r="Q22" s="53" t="s">
        <v>86</v>
      </c>
    </row>
    <row r="23" spans="1:17" ht="15.6" x14ac:dyDescent="0.3">
      <c r="A23" s="49" t="s">
        <v>621</v>
      </c>
      <c r="B23" s="44" t="s">
        <v>618</v>
      </c>
      <c r="C23" s="53" t="s">
        <v>812</v>
      </c>
      <c r="D23" s="53" t="s">
        <v>984</v>
      </c>
      <c r="E23" s="44" t="s">
        <v>622</v>
      </c>
      <c r="F23" s="53" t="s">
        <v>959</v>
      </c>
      <c r="G23" s="53" t="s">
        <v>27</v>
      </c>
      <c r="H23" s="53" t="s">
        <v>973</v>
      </c>
      <c r="I23" s="53" t="s">
        <v>968</v>
      </c>
      <c r="J23" s="53" t="s">
        <v>623</v>
      </c>
      <c r="K23" s="53" t="s">
        <v>26</v>
      </c>
      <c r="L23" s="44"/>
      <c r="M23" s="53"/>
      <c r="N23" s="53">
        <v>1815</v>
      </c>
      <c r="O23" s="44" t="s">
        <v>28</v>
      </c>
      <c r="P23" s="53" t="s">
        <v>534</v>
      </c>
      <c r="Q23" s="53" t="s">
        <v>91</v>
      </c>
    </row>
    <row r="24" spans="1:17" ht="15.6" x14ac:dyDescent="0.3">
      <c r="A24" s="49" t="s">
        <v>619</v>
      </c>
      <c r="B24" s="44" t="s">
        <v>618</v>
      </c>
      <c r="C24" s="53" t="s">
        <v>812</v>
      </c>
      <c r="D24" s="53" t="s">
        <v>984</v>
      </c>
      <c r="E24" s="44" t="s">
        <v>91</v>
      </c>
      <c r="F24" s="53" t="s">
        <v>959</v>
      </c>
      <c r="G24" s="53" t="s">
        <v>91</v>
      </c>
      <c r="H24" s="53" t="s">
        <v>973</v>
      </c>
      <c r="I24" s="53" t="s">
        <v>968</v>
      </c>
      <c r="J24" s="53" t="s">
        <v>620</v>
      </c>
      <c r="K24" s="53" t="s">
        <v>26</v>
      </c>
      <c r="L24" s="44"/>
      <c r="M24" s="53"/>
      <c r="N24" s="53">
        <v>1815</v>
      </c>
      <c r="O24" s="44" t="s">
        <v>28</v>
      </c>
      <c r="P24" s="53" t="s">
        <v>534</v>
      </c>
      <c r="Q24" s="53" t="s">
        <v>91</v>
      </c>
    </row>
    <row r="25" spans="1:17" ht="15.6" x14ac:dyDescent="0.3">
      <c r="A25" s="49" t="s">
        <v>109</v>
      </c>
      <c r="B25" s="44" t="s">
        <v>1060</v>
      </c>
      <c r="C25" s="53" t="s">
        <v>848</v>
      </c>
      <c r="D25" s="53" t="s">
        <v>986</v>
      </c>
      <c r="E25" s="44" t="s">
        <v>110</v>
      </c>
      <c r="F25" s="53" t="s">
        <v>959</v>
      </c>
      <c r="G25" s="53" t="s">
        <v>63</v>
      </c>
      <c r="H25" s="53" t="s">
        <v>63</v>
      </c>
      <c r="I25" s="53" t="s">
        <v>967</v>
      </c>
      <c r="J25" s="53">
        <v>1811</v>
      </c>
      <c r="K25" s="53" t="s">
        <v>26</v>
      </c>
      <c r="L25" s="44"/>
      <c r="M25" s="53"/>
      <c r="N25" s="53">
        <v>1815</v>
      </c>
      <c r="O25" s="44" t="s">
        <v>32</v>
      </c>
      <c r="P25" s="53" t="s">
        <v>534</v>
      </c>
      <c r="Q25" s="53" t="s">
        <v>63</v>
      </c>
    </row>
    <row r="26" spans="1:17" ht="15.6" x14ac:dyDescent="0.3">
      <c r="A26" s="49" t="s">
        <v>106</v>
      </c>
      <c r="B26" s="44" t="s">
        <v>1060</v>
      </c>
      <c r="C26" s="53" t="s">
        <v>848</v>
      </c>
      <c r="D26" s="53" t="s">
        <v>986</v>
      </c>
      <c r="E26" s="44" t="s">
        <v>18</v>
      </c>
      <c r="F26" s="53" t="s">
        <v>959</v>
      </c>
      <c r="G26" s="53" t="s">
        <v>63</v>
      </c>
      <c r="H26" s="53" t="s">
        <v>63</v>
      </c>
      <c r="I26" s="53" t="s">
        <v>967</v>
      </c>
      <c r="J26" s="53" t="s">
        <v>98</v>
      </c>
      <c r="K26" s="53" t="s">
        <v>26</v>
      </c>
      <c r="L26" s="44"/>
      <c r="M26" s="53"/>
      <c r="N26" s="53">
        <v>1815</v>
      </c>
      <c r="O26" s="44" t="s">
        <v>32</v>
      </c>
      <c r="P26" s="53" t="s">
        <v>534</v>
      </c>
      <c r="Q26" s="53" t="s">
        <v>63</v>
      </c>
    </row>
    <row r="27" spans="1:17" ht="15.6" x14ac:dyDescent="0.3">
      <c r="A27" s="49" t="s">
        <v>204</v>
      </c>
      <c r="B27" s="44" t="s">
        <v>188</v>
      </c>
      <c r="C27" s="53" t="s">
        <v>799</v>
      </c>
      <c r="D27" s="53" t="s">
        <v>983</v>
      </c>
      <c r="E27" s="44" t="s">
        <v>44</v>
      </c>
      <c r="F27" s="53" t="s">
        <v>960</v>
      </c>
      <c r="G27" s="53" t="s">
        <v>45</v>
      </c>
      <c r="H27" s="53" t="s">
        <v>972</v>
      </c>
      <c r="I27" s="53" t="s">
        <v>967</v>
      </c>
      <c r="J27" s="53" t="s">
        <v>46</v>
      </c>
      <c r="K27" s="53" t="s">
        <v>26</v>
      </c>
      <c r="L27" s="44"/>
      <c r="M27" s="53"/>
      <c r="N27" s="53">
        <v>1815</v>
      </c>
      <c r="O27" s="44" t="s">
        <v>44</v>
      </c>
      <c r="P27" s="53" t="s">
        <v>960</v>
      </c>
      <c r="Q27" s="53" t="s">
        <v>45</v>
      </c>
    </row>
    <row r="28" spans="1:17" ht="15.6" x14ac:dyDescent="0.3">
      <c r="A28" s="49" t="s">
        <v>203</v>
      </c>
      <c r="B28" s="44" t="s">
        <v>188</v>
      </c>
      <c r="C28" s="53" t="s">
        <v>799</v>
      </c>
      <c r="D28" s="53" t="s">
        <v>983</v>
      </c>
      <c r="E28" s="44" t="s">
        <v>44</v>
      </c>
      <c r="F28" s="53" t="s">
        <v>960</v>
      </c>
      <c r="G28" s="53" t="s">
        <v>45</v>
      </c>
      <c r="H28" s="53" t="s">
        <v>972</v>
      </c>
      <c r="I28" s="53" t="s">
        <v>967</v>
      </c>
      <c r="J28" s="53" t="s">
        <v>46</v>
      </c>
      <c r="K28" s="53" t="s">
        <v>26</v>
      </c>
      <c r="L28" s="44"/>
      <c r="M28" s="53"/>
      <c r="N28" s="53">
        <v>1815</v>
      </c>
      <c r="O28" s="44" t="s">
        <v>44</v>
      </c>
      <c r="P28" s="53" t="s">
        <v>960</v>
      </c>
      <c r="Q28" s="53" t="s">
        <v>45</v>
      </c>
    </row>
    <row r="29" spans="1:17" ht="15.6" x14ac:dyDescent="0.3">
      <c r="A29" s="49" t="s">
        <v>193</v>
      </c>
      <c r="B29" s="44" t="s">
        <v>188</v>
      </c>
      <c r="C29" s="53" t="s">
        <v>799</v>
      </c>
      <c r="D29" s="53" t="s">
        <v>983</v>
      </c>
      <c r="E29" s="44" t="s">
        <v>195</v>
      </c>
      <c r="F29" s="53" t="s">
        <v>960</v>
      </c>
      <c r="G29" s="53" t="s">
        <v>196</v>
      </c>
      <c r="H29" s="53" t="s">
        <v>973</v>
      </c>
      <c r="I29" s="53" t="s">
        <v>968</v>
      </c>
      <c r="J29" s="53" t="s">
        <v>197</v>
      </c>
      <c r="K29" s="53" t="s">
        <v>26</v>
      </c>
      <c r="L29" s="44"/>
      <c r="M29" s="53"/>
      <c r="N29" s="53">
        <v>1815</v>
      </c>
      <c r="O29" s="44" t="s">
        <v>28</v>
      </c>
      <c r="P29" s="53" t="s">
        <v>534</v>
      </c>
      <c r="Q29" s="53" t="s">
        <v>91</v>
      </c>
    </row>
    <row r="30" spans="1:17" ht="15.6" x14ac:dyDescent="0.3">
      <c r="A30" s="49" t="s">
        <v>198</v>
      </c>
      <c r="B30" s="44" t="s">
        <v>188</v>
      </c>
      <c r="C30" s="53" t="s">
        <v>799</v>
      </c>
      <c r="D30" s="53" t="s">
        <v>983</v>
      </c>
      <c r="E30" s="44" t="s">
        <v>146</v>
      </c>
      <c r="F30" s="53" t="s">
        <v>959</v>
      </c>
      <c r="G30" s="53" t="s">
        <v>54</v>
      </c>
      <c r="H30" s="53" t="s">
        <v>973</v>
      </c>
      <c r="I30" s="53" t="s">
        <v>968</v>
      </c>
      <c r="J30" s="53" t="s">
        <v>199</v>
      </c>
      <c r="K30" s="53" t="s">
        <v>26</v>
      </c>
      <c r="L30" s="44"/>
      <c r="M30" s="53"/>
      <c r="N30" s="53">
        <v>1815</v>
      </c>
      <c r="O30" s="44" t="s">
        <v>146</v>
      </c>
      <c r="P30" s="53" t="s">
        <v>959</v>
      </c>
      <c r="Q30" s="53" t="s">
        <v>54</v>
      </c>
    </row>
    <row r="31" spans="1:17" ht="15.6" x14ac:dyDescent="0.3">
      <c r="A31" s="49" t="s">
        <v>194</v>
      </c>
      <c r="B31" s="44" t="s">
        <v>188</v>
      </c>
      <c r="C31" s="53" t="s">
        <v>799</v>
      </c>
      <c r="D31" s="53" t="s">
        <v>983</v>
      </c>
      <c r="E31" s="44" t="s">
        <v>53</v>
      </c>
      <c r="F31" s="53" t="s">
        <v>959</v>
      </c>
      <c r="G31" s="53" t="s">
        <v>191</v>
      </c>
      <c r="H31" s="53" t="s">
        <v>973</v>
      </c>
      <c r="I31" s="53" t="s">
        <v>968</v>
      </c>
      <c r="J31" s="53">
        <v>1797</v>
      </c>
      <c r="K31" s="53" t="s">
        <v>26</v>
      </c>
      <c r="L31" s="44"/>
      <c r="M31" s="53"/>
      <c r="N31" s="53">
        <v>1815</v>
      </c>
      <c r="O31" s="44" t="s">
        <v>28</v>
      </c>
      <c r="P31" s="53" t="s">
        <v>534</v>
      </c>
      <c r="Q31" s="53" t="s">
        <v>91</v>
      </c>
    </row>
    <row r="32" spans="1:17" ht="15.6" x14ac:dyDescent="0.3">
      <c r="A32" s="49" t="s">
        <v>214</v>
      </c>
      <c r="B32" s="44" t="s">
        <v>215</v>
      </c>
      <c r="C32" s="53" t="s">
        <v>815</v>
      </c>
      <c r="D32" s="53" t="s">
        <v>985</v>
      </c>
      <c r="E32" s="44" t="s">
        <v>216</v>
      </c>
      <c r="F32" s="53" t="s">
        <v>959</v>
      </c>
      <c r="G32" s="53" t="s">
        <v>217</v>
      </c>
      <c r="H32" s="53" t="s">
        <v>974</v>
      </c>
      <c r="I32" s="53" t="s">
        <v>967</v>
      </c>
      <c r="J32" s="53">
        <v>1811</v>
      </c>
      <c r="K32" s="53" t="s">
        <v>788</v>
      </c>
      <c r="L32" s="44"/>
      <c r="M32" s="53"/>
      <c r="N32" s="53">
        <v>1815</v>
      </c>
      <c r="O32" s="44" t="s">
        <v>218</v>
      </c>
      <c r="P32" s="53" t="s">
        <v>961</v>
      </c>
      <c r="Q32" s="53" t="s">
        <v>785</v>
      </c>
    </row>
    <row r="33" spans="1:17" ht="15.6" x14ac:dyDescent="0.3">
      <c r="A33" s="49" t="s">
        <v>226</v>
      </c>
      <c r="B33" s="44" t="s">
        <v>227</v>
      </c>
      <c r="C33" s="53" t="s">
        <v>816</v>
      </c>
      <c r="D33" s="53" t="s">
        <v>982</v>
      </c>
      <c r="E33" s="44" t="s">
        <v>228</v>
      </c>
      <c r="F33" s="53" t="s">
        <v>959</v>
      </c>
      <c r="G33" s="53" t="s">
        <v>191</v>
      </c>
      <c r="H33" s="53" t="s">
        <v>973</v>
      </c>
      <c r="I33" s="53" t="s">
        <v>968</v>
      </c>
      <c r="J33" s="53">
        <v>1797</v>
      </c>
      <c r="K33" s="53" t="s">
        <v>26</v>
      </c>
      <c r="L33" s="44"/>
      <c r="M33" s="53"/>
      <c r="N33" s="53">
        <v>1815</v>
      </c>
      <c r="O33" s="44" t="s">
        <v>28</v>
      </c>
      <c r="P33" s="53" t="s">
        <v>534</v>
      </c>
      <c r="Q33" s="53" t="s">
        <v>91</v>
      </c>
    </row>
    <row r="34" spans="1:17" ht="15.6" x14ac:dyDescent="0.3">
      <c r="A34" s="49" t="s">
        <v>229</v>
      </c>
      <c r="B34" s="44" t="s">
        <v>227</v>
      </c>
      <c r="C34" s="53" t="s">
        <v>816</v>
      </c>
      <c r="D34" s="53" t="s">
        <v>982</v>
      </c>
      <c r="E34" s="44" t="s">
        <v>230</v>
      </c>
      <c r="F34" s="53" t="s">
        <v>959</v>
      </c>
      <c r="G34" s="53" t="s">
        <v>231</v>
      </c>
      <c r="H34" s="53" t="s">
        <v>975</v>
      </c>
      <c r="I34" s="53" t="s">
        <v>969</v>
      </c>
      <c r="J34" s="53" t="s">
        <v>232</v>
      </c>
      <c r="K34" s="53" t="s">
        <v>26</v>
      </c>
      <c r="L34" s="44"/>
      <c r="M34" s="53"/>
      <c r="N34" s="53">
        <v>1815</v>
      </c>
      <c r="O34" s="44" t="s">
        <v>233</v>
      </c>
      <c r="P34" s="53" t="s">
        <v>959</v>
      </c>
      <c r="Q34" s="53" t="s">
        <v>231</v>
      </c>
    </row>
    <row r="35" spans="1:17" ht="15.6" x14ac:dyDescent="0.3">
      <c r="A35" s="49" t="s">
        <v>238</v>
      </c>
      <c r="B35" s="44" t="s">
        <v>239</v>
      </c>
      <c r="C35" s="53" t="s">
        <v>818</v>
      </c>
      <c r="D35" s="53" t="s">
        <v>982</v>
      </c>
      <c r="E35" s="44" t="s">
        <v>240</v>
      </c>
      <c r="F35" s="53" t="s">
        <v>32</v>
      </c>
      <c r="G35" s="53" t="s">
        <v>113</v>
      </c>
      <c r="H35" s="53" t="s">
        <v>975</v>
      </c>
      <c r="I35" s="53" t="s">
        <v>969</v>
      </c>
      <c r="J35" s="53">
        <v>1812</v>
      </c>
      <c r="K35" s="53" t="s">
        <v>486</v>
      </c>
      <c r="L35" s="44" t="s">
        <v>21</v>
      </c>
      <c r="M35" s="53" t="s">
        <v>241</v>
      </c>
      <c r="N35" s="53"/>
      <c r="O35" s="44"/>
      <c r="P35" s="53" t="s">
        <v>961</v>
      </c>
      <c r="Q35" s="53"/>
    </row>
    <row r="36" spans="1:17" ht="15.6" x14ac:dyDescent="0.3">
      <c r="A36" s="49" t="s">
        <v>257</v>
      </c>
      <c r="B36" s="44" t="s">
        <v>254</v>
      </c>
      <c r="C36" s="53" t="s">
        <v>801</v>
      </c>
      <c r="D36" s="53" t="s">
        <v>983</v>
      </c>
      <c r="E36" s="44" t="s">
        <v>44</v>
      </c>
      <c r="F36" s="53" t="s">
        <v>960</v>
      </c>
      <c r="G36" s="53" t="s">
        <v>45</v>
      </c>
      <c r="H36" s="53" t="s">
        <v>972</v>
      </c>
      <c r="I36" s="53" t="s">
        <v>967</v>
      </c>
      <c r="J36" s="53" t="s">
        <v>46</v>
      </c>
      <c r="K36" s="53" t="s">
        <v>26</v>
      </c>
      <c r="L36" s="44"/>
      <c r="M36" s="53"/>
      <c r="N36" s="53">
        <v>1815</v>
      </c>
      <c r="O36" s="44" t="s">
        <v>44</v>
      </c>
      <c r="P36" s="53" t="s">
        <v>960</v>
      </c>
      <c r="Q36" s="53" t="s">
        <v>45</v>
      </c>
    </row>
    <row r="37" spans="1:17" ht="15.6" x14ac:dyDescent="0.3">
      <c r="A37" s="49" t="s">
        <v>253</v>
      </c>
      <c r="B37" s="44" t="s">
        <v>254</v>
      </c>
      <c r="C37" s="53" t="s">
        <v>801</v>
      </c>
      <c r="D37" s="53" t="s">
        <v>983</v>
      </c>
      <c r="E37" s="44" t="s">
        <v>255</v>
      </c>
      <c r="F37" s="53" t="s">
        <v>959</v>
      </c>
      <c r="G37" s="53" t="s">
        <v>231</v>
      </c>
      <c r="H37" s="53" t="s">
        <v>975</v>
      </c>
      <c r="I37" s="53" t="s">
        <v>969</v>
      </c>
      <c r="J37" s="53" t="s">
        <v>232</v>
      </c>
      <c r="K37" s="53" t="s">
        <v>26</v>
      </c>
      <c r="L37" s="44"/>
      <c r="M37" s="53"/>
      <c r="N37" s="53">
        <v>1815</v>
      </c>
      <c r="O37" s="44" t="s">
        <v>256</v>
      </c>
      <c r="P37" s="53" t="s">
        <v>256</v>
      </c>
      <c r="Q37" s="53" t="s">
        <v>231</v>
      </c>
    </row>
    <row r="38" spans="1:17" ht="15.6" x14ac:dyDescent="0.3">
      <c r="A38" s="49" t="s">
        <v>193</v>
      </c>
      <c r="B38" s="44" t="s">
        <v>263</v>
      </c>
      <c r="C38" s="53" t="s">
        <v>820</v>
      </c>
      <c r="D38" s="53" t="s">
        <v>985</v>
      </c>
      <c r="E38" s="44" t="s">
        <v>264</v>
      </c>
      <c r="F38" s="53" t="s">
        <v>959</v>
      </c>
      <c r="G38" s="53" t="s">
        <v>265</v>
      </c>
      <c r="H38" s="53" t="s">
        <v>973</v>
      </c>
      <c r="I38" s="53" t="s">
        <v>968</v>
      </c>
      <c r="J38" s="53">
        <v>1811</v>
      </c>
      <c r="K38" s="53" t="s">
        <v>788</v>
      </c>
      <c r="L38" s="44"/>
      <c r="M38" s="53"/>
      <c r="N38" s="53">
        <v>1815</v>
      </c>
      <c r="O38" s="44" t="s">
        <v>218</v>
      </c>
      <c r="P38" s="53" t="s">
        <v>961</v>
      </c>
      <c r="Q38" s="53" t="s">
        <v>785</v>
      </c>
    </row>
    <row r="39" spans="1:17" ht="15.6" x14ac:dyDescent="0.3">
      <c r="A39" s="49" t="s">
        <v>269</v>
      </c>
      <c r="B39" s="44" t="s">
        <v>267</v>
      </c>
      <c r="C39" s="53" t="s">
        <v>821</v>
      </c>
      <c r="D39" s="53" t="s">
        <v>982</v>
      </c>
      <c r="E39" s="44" t="s">
        <v>266</v>
      </c>
      <c r="F39" s="53" t="s">
        <v>959</v>
      </c>
      <c r="G39" s="53" t="s">
        <v>73</v>
      </c>
      <c r="H39" s="53" t="s">
        <v>974</v>
      </c>
      <c r="I39" s="53" t="s">
        <v>967</v>
      </c>
      <c r="J39" s="53">
        <v>1811</v>
      </c>
      <c r="K39" s="53" t="s">
        <v>26</v>
      </c>
      <c r="L39" s="44"/>
      <c r="M39" s="53"/>
      <c r="N39" s="53">
        <v>1815</v>
      </c>
      <c r="O39" s="44" t="s">
        <v>146</v>
      </c>
      <c r="P39" s="53" t="s">
        <v>959</v>
      </c>
      <c r="Q39" s="53" t="s">
        <v>73</v>
      </c>
    </row>
    <row r="40" spans="1:17" ht="15.6" x14ac:dyDescent="0.3">
      <c r="A40" s="49" t="s">
        <v>273</v>
      </c>
      <c r="B40" s="44" t="s">
        <v>274</v>
      </c>
      <c r="C40" s="53" t="s">
        <v>804</v>
      </c>
      <c r="D40" s="53" t="s">
        <v>985</v>
      </c>
      <c r="E40" s="44" t="s">
        <v>44</v>
      </c>
      <c r="F40" s="53" t="s">
        <v>960</v>
      </c>
      <c r="G40" s="53" t="s">
        <v>45</v>
      </c>
      <c r="H40" s="53" t="s">
        <v>972</v>
      </c>
      <c r="I40" s="53" t="s">
        <v>967</v>
      </c>
      <c r="J40" s="53" t="s">
        <v>46</v>
      </c>
      <c r="K40" s="53" t="s">
        <v>26</v>
      </c>
      <c r="L40" s="44"/>
      <c r="M40" s="53"/>
      <c r="N40" s="53">
        <v>1815</v>
      </c>
      <c r="O40" s="44" t="s">
        <v>44</v>
      </c>
      <c r="P40" s="53" t="s">
        <v>960</v>
      </c>
      <c r="Q40" s="53" t="s">
        <v>45</v>
      </c>
    </row>
    <row r="41" spans="1:17" ht="15.6" x14ac:dyDescent="0.3">
      <c r="A41" s="49" t="s">
        <v>320</v>
      </c>
      <c r="B41" s="44" t="s">
        <v>321</v>
      </c>
      <c r="C41" s="53" t="s">
        <v>826</v>
      </c>
      <c r="D41" s="53" t="s">
        <v>983</v>
      </c>
      <c r="E41" s="44" t="s">
        <v>216</v>
      </c>
      <c r="F41" s="53" t="s">
        <v>959</v>
      </c>
      <c r="G41" s="53" t="s">
        <v>217</v>
      </c>
      <c r="H41" s="53" t="s">
        <v>974</v>
      </c>
      <c r="I41" s="53" t="s">
        <v>967</v>
      </c>
      <c r="J41" s="53">
        <v>1811</v>
      </c>
      <c r="K41" s="53" t="s">
        <v>788</v>
      </c>
      <c r="L41" s="44"/>
      <c r="M41" s="53"/>
      <c r="N41" s="53">
        <v>1815</v>
      </c>
      <c r="O41" s="44" t="s">
        <v>218</v>
      </c>
      <c r="P41" s="53" t="s">
        <v>961</v>
      </c>
      <c r="Q41" s="53" t="s">
        <v>785</v>
      </c>
    </row>
    <row r="42" spans="1:17" ht="15.6" x14ac:dyDescent="0.3">
      <c r="A42" s="49" t="s">
        <v>89</v>
      </c>
      <c r="B42" s="44" t="s">
        <v>81</v>
      </c>
      <c r="C42" s="53" t="s">
        <v>827</v>
      </c>
      <c r="D42" s="53" t="s">
        <v>983</v>
      </c>
      <c r="E42" s="44" t="s">
        <v>564</v>
      </c>
      <c r="F42" s="53" t="s">
        <v>959</v>
      </c>
      <c r="G42" s="53" t="s">
        <v>27</v>
      </c>
      <c r="H42" s="53" t="s">
        <v>973</v>
      </c>
      <c r="I42" s="53" t="s">
        <v>968</v>
      </c>
      <c r="J42" s="53" t="s">
        <v>90</v>
      </c>
      <c r="K42" s="53" t="s">
        <v>26</v>
      </c>
      <c r="L42" s="44"/>
      <c r="M42" s="53"/>
      <c r="N42" s="53">
        <v>1815</v>
      </c>
      <c r="O42" s="44" t="s">
        <v>28</v>
      </c>
      <c r="P42" s="53" t="s">
        <v>534</v>
      </c>
      <c r="Q42" s="53" t="s">
        <v>91</v>
      </c>
    </row>
    <row r="43" spans="1:17" ht="15.6" x14ac:dyDescent="0.3">
      <c r="A43" s="49" t="s">
        <v>678</v>
      </c>
      <c r="B43" s="44" t="s">
        <v>679</v>
      </c>
      <c r="C43" s="53" t="s">
        <v>829</v>
      </c>
      <c r="D43" s="53" t="s">
        <v>982</v>
      </c>
      <c r="E43" s="44" t="s">
        <v>240</v>
      </c>
      <c r="F43" s="53" t="s">
        <v>32</v>
      </c>
      <c r="G43" s="53" t="s">
        <v>113</v>
      </c>
      <c r="H43" s="53" t="s">
        <v>975</v>
      </c>
      <c r="I43" s="53" t="s">
        <v>969</v>
      </c>
      <c r="J43" s="53">
        <v>1812</v>
      </c>
      <c r="K43" s="53" t="s">
        <v>486</v>
      </c>
      <c r="L43" s="44" t="s">
        <v>21</v>
      </c>
      <c r="M43" s="53" t="s">
        <v>241</v>
      </c>
      <c r="N43" s="53"/>
      <c r="O43" s="44"/>
      <c r="P43" s="53" t="s">
        <v>961</v>
      </c>
      <c r="Q43" s="53"/>
    </row>
    <row r="44" spans="1:17" ht="15.6" x14ac:dyDescent="0.3">
      <c r="A44" s="49" t="s">
        <v>326</v>
      </c>
      <c r="B44" s="44" t="s">
        <v>324</v>
      </c>
      <c r="C44" s="53" t="s">
        <v>830</v>
      </c>
      <c r="D44" s="53" t="s">
        <v>983</v>
      </c>
      <c r="E44" s="44" t="s">
        <v>136</v>
      </c>
      <c r="F44" s="53" t="s">
        <v>959</v>
      </c>
      <c r="G44" s="53" t="s">
        <v>11</v>
      </c>
      <c r="H44" s="53" t="s">
        <v>973</v>
      </c>
      <c r="I44" s="53" t="s">
        <v>968</v>
      </c>
      <c r="J44" s="53" t="s">
        <v>12</v>
      </c>
      <c r="K44" s="53" t="s">
        <v>26</v>
      </c>
      <c r="L44" s="44"/>
      <c r="M44" s="53"/>
      <c r="N44" s="53">
        <v>1815</v>
      </c>
      <c r="O44" s="44" t="s">
        <v>28</v>
      </c>
      <c r="P44" s="53" t="s">
        <v>534</v>
      </c>
      <c r="Q44" s="53" t="s">
        <v>11</v>
      </c>
    </row>
    <row r="45" spans="1:17" ht="15.6" x14ac:dyDescent="0.3">
      <c r="A45" s="49" t="s">
        <v>327</v>
      </c>
      <c r="B45" s="44" t="s">
        <v>324</v>
      </c>
      <c r="C45" s="53" t="s">
        <v>830</v>
      </c>
      <c r="D45" s="53" t="s">
        <v>983</v>
      </c>
      <c r="E45" s="44" t="s">
        <v>328</v>
      </c>
      <c r="F45" s="53" t="s">
        <v>959</v>
      </c>
      <c r="G45" s="53" t="s">
        <v>11</v>
      </c>
      <c r="H45" s="53" t="s">
        <v>973</v>
      </c>
      <c r="I45" s="53" t="s">
        <v>968</v>
      </c>
      <c r="J45" s="53" t="s">
        <v>12</v>
      </c>
      <c r="K45" s="53" t="s">
        <v>26</v>
      </c>
      <c r="L45" s="44"/>
      <c r="M45" s="53"/>
      <c r="N45" s="53">
        <v>1815</v>
      </c>
      <c r="O45" s="44" t="s">
        <v>28</v>
      </c>
      <c r="P45" s="53" t="s">
        <v>534</v>
      </c>
      <c r="Q45" s="53" t="s">
        <v>11</v>
      </c>
    </row>
    <row r="46" spans="1:17" ht="31.2" x14ac:dyDescent="0.3">
      <c r="A46" s="49" t="s">
        <v>323</v>
      </c>
      <c r="B46" s="44" t="s">
        <v>324</v>
      </c>
      <c r="C46" s="53" t="s">
        <v>830</v>
      </c>
      <c r="D46" s="53" t="s">
        <v>983</v>
      </c>
      <c r="E46" s="44" t="s">
        <v>325</v>
      </c>
      <c r="F46" s="53" t="s">
        <v>959</v>
      </c>
      <c r="G46" s="53" t="s">
        <v>63</v>
      </c>
      <c r="H46" s="53" t="s">
        <v>63</v>
      </c>
      <c r="I46" s="53" t="s">
        <v>967</v>
      </c>
      <c r="J46" s="53" t="s">
        <v>283</v>
      </c>
      <c r="K46" s="53" t="s">
        <v>26</v>
      </c>
      <c r="L46" s="44"/>
      <c r="M46" s="53"/>
      <c r="N46" s="53">
        <v>1815</v>
      </c>
      <c r="O46" s="44" t="s">
        <v>32</v>
      </c>
      <c r="P46" s="53" t="s">
        <v>534</v>
      </c>
      <c r="Q46" s="53" t="s">
        <v>63</v>
      </c>
    </row>
    <row r="47" spans="1:17" ht="15.6" x14ac:dyDescent="0.3">
      <c r="A47" s="49" t="s">
        <v>193</v>
      </c>
      <c r="B47" s="44" t="s">
        <v>330</v>
      </c>
      <c r="C47" s="53" t="s">
        <v>806</v>
      </c>
      <c r="D47" s="53" t="s">
        <v>983</v>
      </c>
      <c r="E47" s="44" t="s">
        <v>10</v>
      </c>
      <c r="F47" s="53" t="s">
        <v>959</v>
      </c>
      <c r="G47" s="53" t="s">
        <v>11</v>
      </c>
      <c r="H47" s="53" t="s">
        <v>973</v>
      </c>
      <c r="I47" s="53" t="s">
        <v>968</v>
      </c>
      <c r="J47" s="53" t="s">
        <v>12</v>
      </c>
      <c r="K47" s="53" t="s">
        <v>26</v>
      </c>
      <c r="L47" s="44"/>
      <c r="M47" s="53"/>
      <c r="N47" s="53">
        <v>1815</v>
      </c>
      <c r="O47" s="44" t="s">
        <v>28</v>
      </c>
      <c r="P47" s="53" t="s">
        <v>534</v>
      </c>
      <c r="Q47" s="53" t="s">
        <v>11</v>
      </c>
    </row>
    <row r="48" spans="1:17" ht="15.6" x14ac:dyDescent="0.3">
      <c r="A48" s="49" t="s">
        <v>31</v>
      </c>
      <c r="B48" s="44" t="s">
        <v>330</v>
      </c>
      <c r="C48" s="53" t="s">
        <v>806</v>
      </c>
      <c r="D48" s="53" t="s">
        <v>983</v>
      </c>
      <c r="E48" s="44" t="s">
        <v>32</v>
      </c>
      <c r="F48" s="53" t="s">
        <v>32</v>
      </c>
      <c r="G48" s="53" t="s">
        <v>86</v>
      </c>
      <c r="H48" s="53" t="s">
        <v>86</v>
      </c>
      <c r="I48" s="53" t="s">
        <v>967</v>
      </c>
      <c r="J48" s="53" t="s">
        <v>87</v>
      </c>
      <c r="K48" s="53" t="s">
        <v>26</v>
      </c>
      <c r="L48" s="44"/>
      <c r="M48" s="53"/>
      <c r="N48" s="53">
        <v>1815</v>
      </c>
      <c r="O48" s="44" t="s">
        <v>32</v>
      </c>
      <c r="P48" s="53" t="s">
        <v>534</v>
      </c>
      <c r="Q48" s="53" t="s">
        <v>86</v>
      </c>
    </row>
    <row r="49" spans="1:17" ht="15.6" x14ac:dyDescent="0.3">
      <c r="A49" s="49" t="s">
        <v>36</v>
      </c>
      <c r="B49" s="44" t="s">
        <v>330</v>
      </c>
      <c r="C49" s="53" t="s">
        <v>806</v>
      </c>
      <c r="D49" s="53" t="s">
        <v>983</v>
      </c>
      <c r="E49" s="44" t="s">
        <v>32</v>
      </c>
      <c r="F49" s="53" t="s">
        <v>32</v>
      </c>
      <c r="G49" s="53" t="s">
        <v>86</v>
      </c>
      <c r="H49" s="53" t="s">
        <v>86</v>
      </c>
      <c r="I49" s="53" t="s">
        <v>967</v>
      </c>
      <c r="J49" s="53" t="s">
        <v>87</v>
      </c>
      <c r="K49" s="53" t="s">
        <v>26</v>
      </c>
      <c r="L49" s="44"/>
      <c r="M49" s="53"/>
      <c r="N49" s="53">
        <v>1815</v>
      </c>
      <c r="O49" s="44" t="s">
        <v>32</v>
      </c>
      <c r="P49" s="53" t="s">
        <v>534</v>
      </c>
      <c r="Q49" s="53" t="s">
        <v>86</v>
      </c>
    </row>
    <row r="50" spans="1:17" ht="15.6" x14ac:dyDescent="0.3">
      <c r="A50" s="49" t="s">
        <v>35</v>
      </c>
      <c r="B50" s="44" t="s">
        <v>330</v>
      </c>
      <c r="C50" s="53" t="s">
        <v>806</v>
      </c>
      <c r="D50" s="53" t="s">
        <v>983</v>
      </c>
      <c r="E50" s="44" t="s">
        <v>32</v>
      </c>
      <c r="F50" s="53" t="s">
        <v>32</v>
      </c>
      <c r="G50" s="53" t="s">
        <v>86</v>
      </c>
      <c r="H50" s="53" t="s">
        <v>86</v>
      </c>
      <c r="I50" s="53" t="s">
        <v>967</v>
      </c>
      <c r="J50" s="53" t="s">
        <v>87</v>
      </c>
      <c r="K50" s="53" t="s">
        <v>26</v>
      </c>
      <c r="L50" s="44"/>
      <c r="M50" s="53"/>
      <c r="N50" s="53">
        <v>1815</v>
      </c>
      <c r="O50" s="44" t="s">
        <v>32</v>
      </c>
      <c r="P50" s="53" t="s">
        <v>534</v>
      </c>
      <c r="Q50" s="53" t="s">
        <v>86</v>
      </c>
    </row>
    <row r="51" spans="1:17" ht="15.6" x14ac:dyDescent="0.3">
      <c r="A51" s="49" t="s">
        <v>37</v>
      </c>
      <c r="B51" s="44" t="s">
        <v>330</v>
      </c>
      <c r="C51" s="53" t="s">
        <v>806</v>
      </c>
      <c r="D51" s="53" t="s">
        <v>983</v>
      </c>
      <c r="E51" s="44" t="s">
        <v>32</v>
      </c>
      <c r="F51" s="53" t="s">
        <v>32</v>
      </c>
      <c r="G51" s="53" t="s">
        <v>86</v>
      </c>
      <c r="H51" s="53" t="s">
        <v>86</v>
      </c>
      <c r="I51" s="53" t="s">
        <v>967</v>
      </c>
      <c r="J51" s="53" t="s">
        <v>87</v>
      </c>
      <c r="K51" s="53" t="s">
        <v>26</v>
      </c>
      <c r="L51" s="44"/>
      <c r="M51" s="53"/>
      <c r="N51" s="53">
        <v>1815</v>
      </c>
      <c r="O51" s="44" t="s">
        <v>32</v>
      </c>
      <c r="P51" s="53" t="s">
        <v>534</v>
      </c>
      <c r="Q51" s="53" t="s">
        <v>86</v>
      </c>
    </row>
    <row r="52" spans="1:17" ht="15.6" x14ac:dyDescent="0.3">
      <c r="A52" s="49" t="s">
        <v>329</v>
      </c>
      <c r="B52" s="44" t="s">
        <v>330</v>
      </c>
      <c r="C52" s="53" t="s">
        <v>806</v>
      </c>
      <c r="D52" s="53" t="s">
        <v>983</v>
      </c>
      <c r="E52" s="44" t="s">
        <v>18</v>
      </c>
      <c r="F52" s="53" t="s">
        <v>959</v>
      </c>
      <c r="G52" s="53" t="s">
        <v>63</v>
      </c>
      <c r="H52" s="53" t="s">
        <v>63</v>
      </c>
      <c r="I52" s="53" t="s">
        <v>967</v>
      </c>
      <c r="J52" s="53" t="s">
        <v>283</v>
      </c>
      <c r="K52" s="53" t="s">
        <v>26</v>
      </c>
      <c r="L52" s="44"/>
      <c r="M52" s="53"/>
      <c r="N52" s="53">
        <v>1815</v>
      </c>
      <c r="O52" s="44" t="s">
        <v>32</v>
      </c>
      <c r="P52" s="53" t="s">
        <v>534</v>
      </c>
      <c r="Q52" s="53" t="s">
        <v>63</v>
      </c>
    </row>
    <row r="53" spans="1:17" ht="15.6" x14ac:dyDescent="0.3">
      <c r="A53" s="49" t="s">
        <v>345</v>
      </c>
      <c r="B53" s="44" t="s">
        <v>340</v>
      </c>
      <c r="C53" s="53" t="s">
        <v>831</v>
      </c>
      <c r="D53" s="53" t="s">
        <v>983</v>
      </c>
      <c r="E53" s="44" t="s">
        <v>346</v>
      </c>
      <c r="F53" s="53" t="s">
        <v>959</v>
      </c>
      <c r="G53" s="53" t="s">
        <v>11</v>
      </c>
      <c r="H53" s="53" t="s">
        <v>973</v>
      </c>
      <c r="I53" s="53" t="s">
        <v>968</v>
      </c>
      <c r="J53" s="53" t="s">
        <v>12</v>
      </c>
      <c r="K53" s="53" t="s">
        <v>26</v>
      </c>
      <c r="L53" s="44"/>
      <c r="M53" s="53"/>
      <c r="N53" s="53">
        <v>1815</v>
      </c>
      <c r="O53" s="44" t="s">
        <v>28</v>
      </c>
      <c r="P53" s="53" t="s">
        <v>534</v>
      </c>
      <c r="Q53" s="53" t="s">
        <v>11</v>
      </c>
    </row>
    <row r="54" spans="1:17" ht="15.6" x14ac:dyDescent="0.3">
      <c r="A54" s="49" t="s">
        <v>347</v>
      </c>
      <c r="B54" s="44" t="s">
        <v>340</v>
      </c>
      <c r="C54" s="53" t="s">
        <v>831</v>
      </c>
      <c r="D54" s="53" t="s">
        <v>983</v>
      </c>
      <c r="E54" s="44" t="s">
        <v>18</v>
      </c>
      <c r="F54" s="53" t="s">
        <v>959</v>
      </c>
      <c r="G54" s="53" t="s">
        <v>147</v>
      </c>
      <c r="H54" s="53" t="s">
        <v>973</v>
      </c>
      <c r="I54" s="53" t="s">
        <v>968</v>
      </c>
      <c r="J54" s="53" t="s">
        <v>148</v>
      </c>
      <c r="K54" s="53" t="s">
        <v>26</v>
      </c>
      <c r="L54" s="44"/>
      <c r="M54" s="53"/>
      <c r="N54" s="53">
        <v>1815</v>
      </c>
      <c r="O54" s="44"/>
      <c r="P54" s="53" t="s">
        <v>961</v>
      </c>
      <c r="Q54" s="53" t="s">
        <v>147</v>
      </c>
    </row>
    <row r="55" spans="1:17" ht="15.6" x14ac:dyDescent="0.3">
      <c r="A55" s="49" t="s">
        <v>339</v>
      </c>
      <c r="B55" s="44" t="s">
        <v>340</v>
      </c>
      <c r="C55" s="53" t="s">
        <v>831</v>
      </c>
      <c r="D55" s="53" t="s">
        <v>983</v>
      </c>
      <c r="E55" s="44" t="s">
        <v>146</v>
      </c>
      <c r="F55" s="53" t="s">
        <v>959</v>
      </c>
      <c r="G55" s="53" t="s">
        <v>341</v>
      </c>
      <c r="H55" s="53" t="s">
        <v>63</v>
      </c>
      <c r="I55" s="53" t="s">
        <v>967</v>
      </c>
      <c r="J55" s="53" t="s">
        <v>283</v>
      </c>
      <c r="K55" s="53" t="s">
        <v>26</v>
      </c>
      <c r="L55" s="44"/>
      <c r="M55" s="53"/>
      <c r="N55" s="53">
        <v>1815</v>
      </c>
      <c r="O55" s="44" t="s">
        <v>32</v>
      </c>
      <c r="P55" s="53" t="s">
        <v>534</v>
      </c>
      <c r="Q55" s="53" t="s">
        <v>63</v>
      </c>
    </row>
    <row r="56" spans="1:17" ht="15.6" x14ac:dyDescent="0.3">
      <c r="A56" s="49" t="s">
        <v>342</v>
      </c>
      <c r="B56" s="44" t="s">
        <v>340</v>
      </c>
      <c r="C56" s="53" t="s">
        <v>831</v>
      </c>
      <c r="D56" s="53" t="s">
        <v>983</v>
      </c>
      <c r="E56" s="44" t="s">
        <v>146</v>
      </c>
      <c r="F56" s="53" t="s">
        <v>959</v>
      </c>
      <c r="G56" s="53" t="s">
        <v>341</v>
      </c>
      <c r="H56" s="53" t="s">
        <v>63</v>
      </c>
      <c r="I56" s="53" t="s">
        <v>967</v>
      </c>
      <c r="J56" s="53" t="s">
        <v>283</v>
      </c>
      <c r="K56" s="53" t="s">
        <v>26</v>
      </c>
      <c r="L56" s="44"/>
      <c r="M56" s="53"/>
      <c r="N56" s="53">
        <v>1815</v>
      </c>
      <c r="O56" s="44" t="s">
        <v>32</v>
      </c>
      <c r="P56" s="53" t="s">
        <v>534</v>
      </c>
      <c r="Q56" s="53" t="s">
        <v>63</v>
      </c>
    </row>
    <row r="57" spans="1:17" ht="15.6" x14ac:dyDescent="0.3">
      <c r="A57" s="49" t="s">
        <v>356</v>
      </c>
      <c r="B57" s="44" t="s">
        <v>357</v>
      </c>
      <c r="C57" s="53" t="s">
        <v>834</v>
      </c>
      <c r="D57" s="53" t="s">
        <v>982</v>
      </c>
      <c r="E57" s="44" t="s">
        <v>354</v>
      </c>
      <c r="F57" s="53" t="s">
        <v>959</v>
      </c>
      <c r="G57" s="53" t="s">
        <v>358</v>
      </c>
      <c r="H57" s="53" t="s">
        <v>974</v>
      </c>
      <c r="I57" s="53" t="s">
        <v>967</v>
      </c>
      <c r="J57" s="53">
        <v>1811</v>
      </c>
      <c r="K57" s="53" t="s">
        <v>788</v>
      </c>
      <c r="L57" s="44"/>
      <c r="M57" s="53"/>
      <c r="N57" s="53">
        <v>1815</v>
      </c>
      <c r="O57" s="44" t="s">
        <v>218</v>
      </c>
      <c r="P57" s="53" t="s">
        <v>961</v>
      </c>
      <c r="Q57" s="53" t="s">
        <v>785</v>
      </c>
    </row>
    <row r="58" spans="1:17" ht="15.6" x14ac:dyDescent="0.3">
      <c r="A58" s="49" t="s">
        <v>362</v>
      </c>
      <c r="B58" s="44" t="s">
        <v>363</v>
      </c>
      <c r="C58" s="53" t="s">
        <v>835</v>
      </c>
      <c r="D58" s="53" t="s">
        <v>984</v>
      </c>
      <c r="E58" s="44" t="s">
        <v>364</v>
      </c>
      <c r="F58" s="53" t="s">
        <v>959</v>
      </c>
      <c r="G58" s="53" t="s">
        <v>217</v>
      </c>
      <c r="H58" s="53" t="s">
        <v>974</v>
      </c>
      <c r="I58" s="53" t="s">
        <v>967</v>
      </c>
      <c r="J58" s="53">
        <v>1811</v>
      </c>
      <c r="K58" s="53" t="s">
        <v>788</v>
      </c>
      <c r="L58" s="44"/>
      <c r="M58" s="53"/>
      <c r="N58" s="53">
        <v>1815</v>
      </c>
      <c r="O58" s="44" t="s">
        <v>218</v>
      </c>
      <c r="P58" s="53" t="s">
        <v>961</v>
      </c>
      <c r="Q58" s="53" t="s">
        <v>785</v>
      </c>
    </row>
    <row r="59" spans="1:17" ht="15.6" x14ac:dyDescent="0.3">
      <c r="A59" s="49" t="s">
        <v>595</v>
      </c>
      <c r="B59" s="44" t="s">
        <v>596</v>
      </c>
      <c r="C59" s="53" t="s">
        <v>836</v>
      </c>
      <c r="D59" s="53" t="s">
        <v>983</v>
      </c>
      <c r="E59" s="44" t="s">
        <v>32</v>
      </c>
      <c r="F59" s="53" t="s">
        <v>32</v>
      </c>
      <c r="G59" s="53" t="s">
        <v>86</v>
      </c>
      <c r="H59" s="53" t="s">
        <v>86</v>
      </c>
      <c r="I59" s="53" t="s">
        <v>967</v>
      </c>
      <c r="J59" s="53" t="s">
        <v>87</v>
      </c>
      <c r="K59" s="53" t="s">
        <v>26</v>
      </c>
      <c r="L59" s="44"/>
      <c r="M59" s="53"/>
      <c r="N59" s="53">
        <v>1815</v>
      </c>
      <c r="O59" s="44" t="s">
        <v>32</v>
      </c>
      <c r="P59" s="53" t="s">
        <v>534</v>
      </c>
      <c r="Q59" s="53" t="s">
        <v>86</v>
      </c>
    </row>
    <row r="60" spans="1:17" ht="15.6" x14ac:dyDescent="0.3">
      <c r="A60" s="49" t="s">
        <v>365</v>
      </c>
      <c r="B60" s="44" t="s">
        <v>366</v>
      </c>
      <c r="C60" s="53" t="s">
        <v>837</v>
      </c>
      <c r="D60" s="53" t="s">
        <v>986</v>
      </c>
      <c r="E60" s="44" t="s">
        <v>346</v>
      </c>
      <c r="F60" s="53" t="s">
        <v>959</v>
      </c>
      <c r="G60" s="53" t="s">
        <v>11</v>
      </c>
      <c r="H60" s="53" t="s">
        <v>973</v>
      </c>
      <c r="I60" s="53" t="s">
        <v>968</v>
      </c>
      <c r="J60" s="53" t="s">
        <v>12</v>
      </c>
      <c r="K60" s="53" t="s">
        <v>26</v>
      </c>
      <c r="L60" s="44"/>
      <c r="M60" s="53"/>
      <c r="N60" s="53">
        <v>1815</v>
      </c>
      <c r="O60" s="44" t="s">
        <v>28</v>
      </c>
      <c r="P60" s="53" t="s">
        <v>534</v>
      </c>
      <c r="Q60" s="53" t="s">
        <v>11</v>
      </c>
    </row>
    <row r="61" spans="1:17" ht="31.2" x14ac:dyDescent="0.3">
      <c r="A61" s="49" t="s">
        <v>378</v>
      </c>
      <c r="B61" s="44" t="s">
        <v>379</v>
      </c>
      <c r="C61" s="53" t="s">
        <v>842</v>
      </c>
      <c r="D61" s="53" t="s">
        <v>983</v>
      </c>
      <c r="E61" s="44" t="s">
        <v>306</v>
      </c>
      <c r="F61" s="53" t="s">
        <v>960</v>
      </c>
      <c r="G61" s="53" t="s">
        <v>231</v>
      </c>
      <c r="H61" s="53" t="s">
        <v>975</v>
      </c>
      <c r="I61" s="53" t="s">
        <v>969</v>
      </c>
      <c r="J61" s="53" t="s">
        <v>232</v>
      </c>
      <c r="K61" s="53" t="s">
        <v>26</v>
      </c>
      <c r="L61" s="44"/>
      <c r="M61" s="53"/>
      <c r="N61" s="53">
        <v>1815</v>
      </c>
      <c r="O61" s="44" t="s">
        <v>306</v>
      </c>
      <c r="P61" s="53" t="s">
        <v>960</v>
      </c>
      <c r="Q61" s="53" t="s">
        <v>231</v>
      </c>
    </row>
    <row r="62" spans="1:17" s="50" customFormat="1" ht="15.6" x14ac:dyDescent="0.3">
      <c r="A62" s="49" t="s">
        <v>60</v>
      </c>
      <c r="B62" s="44" t="s">
        <v>61</v>
      </c>
      <c r="C62" s="53" t="s">
        <v>843</v>
      </c>
      <c r="D62" s="53" t="s">
        <v>983</v>
      </c>
      <c r="E62" s="44" t="s">
        <v>62</v>
      </c>
      <c r="F62" s="53" t="s">
        <v>256</v>
      </c>
      <c r="G62" s="53" t="s">
        <v>63</v>
      </c>
      <c r="H62" s="53" t="s">
        <v>63</v>
      </c>
      <c r="I62" s="53" t="s">
        <v>967</v>
      </c>
      <c r="J62" s="53" t="s">
        <v>283</v>
      </c>
      <c r="K62" s="53" t="s">
        <v>26</v>
      </c>
      <c r="L62" s="44"/>
      <c r="M62" s="53"/>
      <c r="N62" s="53">
        <v>1815</v>
      </c>
      <c r="O62" s="44" t="s">
        <v>32</v>
      </c>
      <c r="P62" s="53" t="s">
        <v>534</v>
      </c>
      <c r="Q62" s="53" t="s">
        <v>63</v>
      </c>
    </row>
    <row r="63" spans="1:17" ht="15.6" x14ac:dyDescent="0.3">
      <c r="A63" s="49" t="s">
        <v>67</v>
      </c>
      <c r="B63" s="44" t="s">
        <v>61</v>
      </c>
      <c r="C63" s="53" t="s">
        <v>843</v>
      </c>
      <c r="D63" s="53" t="s">
        <v>983</v>
      </c>
      <c r="E63" s="44" t="s">
        <v>44</v>
      </c>
      <c r="F63" s="53" t="s">
        <v>960</v>
      </c>
      <c r="G63" s="53" t="s">
        <v>45</v>
      </c>
      <c r="H63" s="53" t="s">
        <v>972</v>
      </c>
      <c r="I63" s="53" t="s">
        <v>967</v>
      </c>
      <c r="J63" s="53" t="s">
        <v>46</v>
      </c>
      <c r="K63" s="53" t="s">
        <v>26</v>
      </c>
      <c r="L63" s="44"/>
      <c r="M63" s="53"/>
      <c r="N63" s="53">
        <v>1815</v>
      </c>
      <c r="O63" s="44" t="s">
        <v>44</v>
      </c>
      <c r="P63" s="53" t="s">
        <v>960</v>
      </c>
      <c r="Q63" s="53" t="s">
        <v>45</v>
      </c>
    </row>
    <row r="64" spans="1:17" ht="15.6" x14ac:dyDescent="0.3">
      <c r="A64" s="49" t="s">
        <v>64</v>
      </c>
      <c r="B64" s="44" t="s">
        <v>61</v>
      </c>
      <c r="C64" s="53" t="s">
        <v>843</v>
      </c>
      <c r="D64" s="53" t="s">
        <v>983</v>
      </c>
      <c r="E64" s="44"/>
      <c r="F64" s="53" t="s">
        <v>961</v>
      </c>
      <c r="G64" s="53" t="s">
        <v>63</v>
      </c>
      <c r="H64" s="53" t="s">
        <v>63</v>
      </c>
      <c r="I64" s="53" t="s">
        <v>967</v>
      </c>
      <c r="J64" s="53" t="s">
        <v>283</v>
      </c>
      <c r="K64" s="53" t="s">
        <v>26</v>
      </c>
      <c r="L64" s="44"/>
      <c r="M64" s="53"/>
      <c r="N64" s="53">
        <v>1815</v>
      </c>
      <c r="O64" s="44" t="s">
        <v>32</v>
      </c>
      <c r="P64" s="53" t="s">
        <v>534</v>
      </c>
      <c r="Q64" s="53" t="s">
        <v>63</v>
      </c>
    </row>
    <row r="65" spans="1:17" ht="15.6" x14ac:dyDescent="0.3">
      <c r="A65" s="49" t="s">
        <v>65</v>
      </c>
      <c r="B65" s="44" t="s">
        <v>61</v>
      </c>
      <c r="C65" s="53" t="s">
        <v>843</v>
      </c>
      <c r="D65" s="53" t="s">
        <v>983</v>
      </c>
      <c r="E65" s="44"/>
      <c r="F65" s="53" t="s">
        <v>961</v>
      </c>
      <c r="G65" s="53" t="s">
        <v>63</v>
      </c>
      <c r="H65" s="53" t="s">
        <v>63</v>
      </c>
      <c r="I65" s="53" t="s">
        <v>967</v>
      </c>
      <c r="J65" s="53" t="s">
        <v>283</v>
      </c>
      <c r="K65" s="53" t="s">
        <v>26</v>
      </c>
      <c r="L65" s="44"/>
      <c r="M65" s="53"/>
      <c r="N65" s="53">
        <v>1815</v>
      </c>
      <c r="O65" s="44" t="s">
        <v>32</v>
      </c>
      <c r="P65" s="53" t="s">
        <v>534</v>
      </c>
      <c r="Q65" s="53" t="s">
        <v>63</v>
      </c>
    </row>
    <row r="66" spans="1:17" ht="15.6" x14ac:dyDescent="0.3">
      <c r="A66" s="49" t="s">
        <v>66</v>
      </c>
      <c r="B66" s="44" t="s">
        <v>61</v>
      </c>
      <c r="C66" s="53" t="s">
        <v>843</v>
      </c>
      <c r="D66" s="53" t="s">
        <v>983</v>
      </c>
      <c r="E66" s="44"/>
      <c r="F66" s="53" t="s">
        <v>961</v>
      </c>
      <c r="G66" s="53" t="s">
        <v>63</v>
      </c>
      <c r="H66" s="53" t="s">
        <v>63</v>
      </c>
      <c r="I66" s="53" t="s">
        <v>967</v>
      </c>
      <c r="J66" s="53" t="s">
        <v>283</v>
      </c>
      <c r="K66" s="53" t="s">
        <v>26</v>
      </c>
      <c r="L66" s="44"/>
      <c r="M66" s="53"/>
      <c r="N66" s="53">
        <v>1815</v>
      </c>
      <c r="O66" s="44" t="s">
        <v>32</v>
      </c>
      <c r="P66" s="53" t="s">
        <v>534</v>
      </c>
      <c r="Q66" s="53" t="s">
        <v>63</v>
      </c>
    </row>
    <row r="67" spans="1:17" ht="15.6" x14ac:dyDescent="0.3">
      <c r="A67" s="49" t="s">
        <v>394</v>
      </c>
      <c r="B67" s="44" t="s">
        <v>390</v>
      </c>
      <c r="C67" s="53" t="s">
        <v>845</v>
      </c>
      <c r="D67" s="53" t="s">
        <v>984</v>
      </c>
      <c r="E67" s="44" t="s">
        <v>44</v>
      </c>
      <c r="F67" s="53" t="s">
        <v>960</v>
      </c>
      <c r="G67" s="53" t="s">
        <v>45</v>
      </c>
      <c r="H67" s="53" t="s">
        <v>972</v>
      </c>
      <c r="I67" s="53" t="s">
        <v>967</v>
      </c>
      <c r="J67" s="53" t="s">
        <v>46</v>
      </c>
      <c r="K67" s="53" t="s">
        <v>26</v>
      </c>
      <c r="L67" s="44"/>
      <c r="M67" s="53"/>
      <c r="N67" s="53">
        <v>1815</v>
      </c>
      <c r="O67" s="44" t="s">
        <v>44</v>
      </c>
      <c r="P67" s="53" t="s">
        <v>960</v>
      </c>
      <c r="Q67" s="53" t="s">
        <v>45</v>
      </c>
    </row>
    <row r="68" spans="1:17" ht="15.6" x14ac:dyDescent="0.3">
      <c r="A68" s="49" t="s">
        <v>395</v>
      </c>
      <c r="B68" s="44" t="s">
        <v>390</v>
      </c>
      <c r="C68" s="53" t="s">
        <v>845</v>
      </c>
      <c r="D68" s="53" t="s">
        <v>984</v>
      </c>
      <c r="E68" s="44" t="s">
        <v>44</v>
      </c>
      <c r="F68" s="53" t="s">
        <v>960</v>
      </c>
      <c r="G68" s="53" t="s">
        <v>45</v>
      </c>
      <c r="H68" s="53" t="s">
        <v>972</v>
      </c>
      <c r="I68" s="53" t="s">
        <v>967</v>
      </c>
      <c r="J68" s="53" t="s">
        <v>46</v>
      </c>
      <c r="K68" s="53" t="s">
        <v>26</v>
      </c>
      <c r="L68" s="44"/>
      <c r="M68" s="53"/>
      <c r="N68" s="53">
        <v>1815</v>
      </c>
      <c r="O68" s="44" t="s">
        <v>44</v>
      </c>
      <c r="P68" s="53" t="s">
        <v>960</v>
      </c>
      <c r="Q68" s="53" t="s">
        <v>45</v>
      </c>
    </row>
    <row r="69" spans="1:17" ht="15.6" x14ac:dyDescent="0.3">
      <c r="A69" s="49" t="s">
        <v>757</v>
      </c>
      <c r="B69" s="44" t="s">
        <v>756</v>
      </c>
      <c r="C69" s="53" t="s">
        <v>846</v>
      </c>
      <c r="D69" s="53" t="s">
        <v>986</v>
      </c>
      <c r="E69" s="44" t="s">
        <v>758</v>
      </c>
      <c r="F69" s="53" t="s">
        <v>959</v>
      </c>
      <c r="G69" s="53" t="s">
        <v>11</v>
      </c>
      <c r="H69" s="53" t="s">
        <v>973</v>
      </c>
      <c r="I69" s="53" t="s">
        <v>968</v>
      </c>
      <c r="J69" s="53" t="s">
        <v>12</v>
      </c>
      <c r="K69" s="53" t="s">
        <v>26</v>
      </c>
      <c r="L69" s="44"/>
      <c r="M69" s="53"/>
      <c r="N69" s="53">
        <v>1815</v>
      </c>
      <c r="O69" s="44" t="s">
        <v>28</v>
      </c>
      <c r="P69" s="53" t="s">
        <v>534</v>
      </c>
      <c r="Q69" s="53" t="s">
        <v>11</v>
      </c>
    </row>
    <row r="70" spans="1:17" ht="15.6" x14ac:dyDescent="0.3">
      <c r="A70" s="49" t="s">
        <v>755</v>
      </c>
      <c r="B70" s="44" t="s">
        <v>756</v>
      </c>
      <c r="C70" s="53" t="s">
        <v>846</v>
      </c>
      <c r="D70" s="53" t="s">
        <v>986</v>
      </c>
      <c r="E70" s="44" t="s">
        <v>631</v>
      </c>
      <c r="F70" s="53" t="s">
        <v>959</v>
      </c>
      <c r="G70" s="53" t="s">
        <v>11</v>
      </c>
      <c r="H70" s="53" t="s">
        <v>973</v>
      </c>
      <c r="I70" s="53" t="s">
        <v>968</v>
      </c>
      <c r="J70" s="53" t="s">
        <v>12</v>
      </c>
      <c r="K70" s="53" t="s">
        <v>26</v>
      </c>
      <c r="L70" s="44"/>
      <c r="M70" s="53"/>
      <c r="N70" s="53">
        <v>1815</v>
      </c>
      <c r="O70" s="44" t="s">
        <v>28</v>
      </c>
      <c r="P70" s="53" t="s">
        <v>534</v>
      </c>
      <c r="Q70" s="53" t="s">
        <v>11</v>
      </c>
    </row>
    <row r="71" spans="1:17" ht="15.6" x14ac:dyDescent="0.3">
      <c r="A71" s="49" t="s">
        <v>326</v>
      </c>
      <c r="B71" s="44" t="s">
        <v>756</v>
      </c>
      <c r="C71" s="53" t="s">
        <v>846</v>
      </c>
      <c r="D71" s="53" t="s">
        <v>986</v>
      </c>
      <c r="E71" s="44" t="s">
        <v>759</v>
      </c>
      <c r="F71" s="53" t="s">
        <v>959</v>
      </c>
      <c r="G71" s="53" t="s">
        <v>27</v>
      </c>
      <c r="H71" s="53" t="s">
        <v>973</v>
      </c>
      <c r="I71" s="53" t="s">
        <v>968</v>
      </c>
      <c r="J71" s="53" t="s">
        <v>180</v>
      </c>
      <c r="K71" s="53" t="s">
        <v>26</v>
      </c>
      <c r="L71" s="44"/>
      <c r="M71" s="53"/>
      <c r="N71" s="53">
        <v>1815</v>
      </c>
      <c r="O71" s="44" t="s">
        <v>28</v>
      </c>
      <c r="P71" s="53" t="s">
        <v>534</v>
      </c>
      <c r="Q71" s="53" t="s">
        <v>91</v>
      </c>
    </row>
    <row r="72" spans="1:17" ht="15.6" x14ac:dyDescent="0.3">
      <c r="A72" s="49" t="s">
        <v>398</v>
      </c>
      <c r="B72" s="44" t="s">
        <v>849</v>
      </c>
      <c r="C72" s="53" t="s">
        <v>850</v>
      </c>
      <c r="D72" s="53" t="s">
        <v>983</v>
      </c>
      <c r="E72" s="44" t="s">
        <v>32</v>
      </c>
      <c r="F72" s="53" t="s">
        <v>32</v>
      </c>
      <c r="G72" s="53" t="s">
        <v>86</v>
      </c>
      <c r="H72" s="53" t="s">
        <v>86</v>
      </c>
      <c r="I72" s="53" t="s">
        <v>967</v>
      </c>
      <c r="J72" s="53" t="s">
        <v>120</v>
      </c>
      <c r="K72" s="53" t="s">
        <v>26</v>
      </c>
      <c r="L72" s="44"/>
      <c r="M72" s="53"/>
      <c r="N72" s="53">
        <v>1815</v>
      </c>
      <c r="O72" s="44" t="s">
        <v>32</v>
      </c>
      <c r="P72" s="53" t="s">
        <v>534</v>
      </c>
      <c r="Q72" s="53" t="s">
        <v>86</v>
      </c>
    </row>
    <row r="73" spans="1:17" ht="15.6" x14ac:dyDescent="0.3">
      <c r="A73" s="49" t="s">
        <v>612</v>
      </c>
      <c r="B73" s="44" t="s">
        <v>613</v>
      </c>
      <c r="C73" s="53" t="s">
        <v>853</v>
      </c>
      <c r="D73" s="53" t="s">
        <v>986</v>
      </c>
      <c r="E73" s="44" t="s">
        <v>614</v>
      </c>
      <c r="F73" s="53" t="s">
        <v>959</v>
      </c>
      <c r="G73" s="53" t="s">
        <v>63</v>
      </c>
      <c r="H73" s="53" t="s">
        <v>63</v>
      </c>
      <c r="I73" s="53" t="s">
        <v>967</v>
      </c>
      <c r="J73" s="53" t="s">
        <v>98</v>
      </c>
      <c r="K73" s="53" t="s">
        <v>26</v>
      </c>
      <c r="L73" s="44"/>
      <c r="M73" s="53"/>
      <c r="N73" s="53">
        <v>1815</v>
      </c>
      <c r="O73" s="44" t="s">
        <v>32</v>
      </c>
      <c r="P73" s="53" t="s">
        <v>534</v>
      </c>
      <c r="Q73" s="53" t="s">
        <v>63</v>
      </c>
    </row>
    <row r="74" spans="1:17" ht="15.6" x14ac:dyDescent="0.3">
      <c r="A74" s="49" t="s">
        <v>443</v>
      </c>
      <c r="B74" s="44" t="s">
        <v>441</v>
      </c>
      <c r="C74" s="53" t="s">
        <v>854</v>
      </c>
      <c r="D74" s="53" t="s">
        <v>981</v>
      </c>
      <c r="E74" s="44" t="s">
        <v>344</v>
      </c>
      <c r="F74" s="53" t="s">
        <v>959</v>
      </c>
      <c r="G74" s="53" t="s">
        <v>54</v>
      </c>
      <c r="H74" s="53" t="s">
        <v>973</v>
      </c>
      <c r="I74" s="53" t="s">
        <v>968</v>
      </c>
      <c r="J74" s="53">
        <v>1811</v>
      </c>
      <c r="K74" s="53" t="s">
        <v>26</v>
      </c>
      <c r="L74" s="44"/>
      <c r="M74" s="53"/>
      <c r="N74" s="53">
        <v>1815</v>
      </c>
      <c r="O74" s="44" t="s">
        <v>28</v>
      </c>
      <c r="P74" s="53" t="s">
        <v>534</v>
      </c>
      <c r="Q74" s="53" t="s">
        <v>27</v>
      </c>
    </row>
    <row r="75" spans="1:17" ht="15.6" x14ac:dyDescent="0.3">
      <c r="A75" s="49" t="s">
        <v>208</v>
      </c>
      <c r="B75" s="44" t="s">
        <v>813</v>
      </c>
      <c r="C75" s="53" t="s">
        <v>798</v>
      </c>
      <c r="D75" s="53" t="s">
        <v>982</v>
      </c>
      <c r="E75" s="44" t="s">
        <v>44</v>
      </c>
      <c r="F75" s="53" t="s">
        <v>960</v>
      </c>
      <c r="G75" s="53" t="s">
        <v>45</v>
      </c>
      <c r="H75" s="53" t="s">
        <v>972</v>
      </c>
      <c r="I75" s="53" t="s">
        <v>967</v>
      </c>
      <c r="J75" s="53" t="s">
        <v>46</v>
      </c>
      <c r="K75" s="53" t="s">
        <v>26</v>
      </c>
      <c r="L75" s="44"/>
      <c r="M75" s="53"/>
      <c r="N75" s="53">
        <v>1815</v>
      </c>
      <c r="O75" s="44" t="s">
        <v>44</v>
      </c>
      <c r="P75" s="53" t="s">
        <v>960</v>
      </c>
      <c r="Q75" s="53" t="s">
        <v>45</v>
      </c>
    </row>
    <row r="76" spans="1:17" ht="15.6" x14ac:dyDescent="0.3">
      <c r="A76" s="49" t="s">
        <v>209</v>
      </c>
      <c r="B76" s="44" t="s">
        <v>813</v>
      </c>
      <c r="C76" s="53" t="s">
        <v>798</v>
      </c>
      <c r="D76" s="53" t="s">
        <v>982</v>
      </c>
      <c r="E76" s="44" t="s">
        <v>44</v>
      </c>
      <c r="F76" s="53" t="s">
        <v>960</v>
      </c>
      <c r="G76" s="53" t="s">
        <v>45</v>
      </c>
      <c r="H76" s="53" t="s">
        <v>972</v>
      </c>
      <c r="I76" s="53" t="s">
        <v>967</v>
      </c>
      <c r="J76" s="53" t="s">
        <v>46</v>
      </c>
      <c r="K76" s="53" t="s">
        <v>26</v>
      </c>
      <c r="L76" s="44"/>
      <c r="M76" s="53"/>
      <c r="N76" s="53">
        <v>1815</v>
      </c>
      <c r="O76" s="44" t="s">
        <v>44</v>
      </c>
      <c r="P76" s="53" t="s">
        <v>960</v>
      </c>
      <c r="Q76" s="53" t="s">
        <v>45</v>
      </c>
    </row>
    <row r="77" spans="1:17" ht="15.6" x14ac:dyDescent="0.3">
      <c r="A77" s="49" t="s">
        <v>686</v>
      </c>
      <c r="B77" s="44" t="s">
        <v>687</v>
      </c>
      <c r="C77" s="53" t="s">
        <v>857</v>
      </c>
      <c r="D77" s="53" t="s">
        <v>983</v>
      </c>
      <c r="E77" s="44" t="s">
        <v>32</v>
      </c>
      <c r="F77" s="53" t="s">
        <v>32</v>
      </c>
      <c r="G77" s="53" t="s">
        <v>86</v>
      </c>
      <c r="H77" s="53" t="s">
        <v>86</v>
      </c>
      <c r="I77" s="53" t="s">
        <v>967</v>
      </c>
      <c r="J77" s="53" t="s">
        <v>120</v>
      </c>
      <c r="K77" s="53" t="s">
        <v>26</v>
      </c>
      <c r="L77" s="44"/>
      <c r="M77" s="53"/>
      <c r="N77" s="53">
        <v>1815</v>
      </c>
      <c r="O77" s="44" t="s">
        <v>32</v>
      </c>
      <c r="P77" s="53" t="s">
        <v>534</v>
      </c>
      <c r="Q77" s="53" t="s">
        <v>86</v>
      </c>
    </row>
    <row r="78" spans="1:17" ht="15.6" x14ac:dyDescent="0.3">
      <c r="A78" s="49" t="s">
        <v>689</v>
      </c>
      <c r="B78" s="44" t="s">
        <v>687</v>
      </c>
      <c r="C78" s="53" t="s">
        <v>857</v>
      </c>
      <c r="D78" s="53" t="s">
        <v>983</v>
      </c>
      <c r="E78" s="44" t="s">
        <v>32</v>
      </c>
      <c r="F78" s="53" t="s">
        <v>32</v>
      </c>
      <c r="G78" s="53" t="s">
        <v>33</v>
      </c>
      <c r="H78" s="53" t="s">
        <v>974</v>
      </c>
      <c r="I78" s="53" t="s">
        <v>967</v>
      </c>
      <c r="J78" s="53">
        <v>1801</v>
      </c>
      <c r="K78" s="53" t="s">
        <v>26</v>
      </c>
      <c r="L78" s="44"/>
      <c r="M78" s="53"/>
      <c r="N78" s="53">
        <v>1815</v>
      </c>
      <c r="O78" s="44" t="s">
        <v>28</v>
      </c>
      <c r="P78" s="53" t="s">
        <v>534</v>
      </c>
      <c r="Q78" s="53" t="s">
        <v>33</v>
      </c>
    </row>
    <row r="79" spans="1:17" ht="15.6" x14ac:dyDescent="0.3">
      <c r="A79" s="49" t="s">
        <v>102</v>
      </c>
      <c r="B79" s="44" t="s">
        <v>687</v>
      </c>
      <c r="C79" s="53" t="s">
        <v>857</v>
      </c>
      <c r="D79" s="53" t="s">
        <v>983</v>
      </c>
      <c r="E79" s="44" t="s">
        <v>580</v>
      </c>
      <c r="F79" s="53" t="s">
        <v>32</v>
      </c>
      <c r="G79" s="53" t="s">
        <v>27</v>
      </c>
      <c r="H79" s="53" t="s">
        <v>973</v>
      </c>
      <c r="I79" s="53" t="s">
        <v>968</v>
      </c>
      <c r="J79" s="53" t="s">
        <v>623</v>
      </c>
      <c r="K79" s="53" t="s">
        <v>26</v>
      </c>
      <c r="L79" s="44"/>
      <c r="M79" s="53"/>
      <c r="N79" s="53">
        <v>1815</v>
      </c>
      <c r="O79" s="44" t="s">
        <v>581</v>
      </c>
      <c r="P79" s="53" t="s">
        <v>534</v>
      </c>
      <c r="Q79" s="53" t="s">
        <v>27</v>
      </c>
    </row>
    <row r="80" spans="1:17" ht="15.6" x14ac:dyDescent="0.3">
      <c r="A80" s="49" t="s">
        <v>347</v>
      </c>
      <c r="B80" s="44" t="s">
        <v>418</v>
      </c>
      <c r="C80" s="53" t="s">
        <v>858</v>
      </c>
      <c r="D80" s="53" t="s">
        <v>984</v>
      </c>
      <c r="E80" s="44" t="s">
        <v>32</v>
      </c>
      <c r="F80" s="53" t="s">
        <v>32</v>
      </c>
      <c r="G80" s="53" t="s">
        <v>86</v>
      </c>
      <c r="H80" s="53" t="s">
        <v>86</v>
      </c>
      <c r="I80" s="53" t="s">
        <v>967</v>
      </c>
      <c r="J80" s="53" t="s">
        <v>87</v>
      </c>
      <c r="K80" s="53" t="s">
        <v>788</v>
      </c>
      <c r="L80" s="44"/>
      <c r="M80" s="53"/>
      <c r="N80" s="53">
        <v>1815</v>
      </c>
      <c r="O80" s="44" t="s">
        <v>218</v>
      </c>
      <c r="P80" s="53" t="s">
        <v>961</v>
      </c>
      <c r="Q80" s="53" t="s">
        <v>785</v>
      </c>
    </row>
    <row r="81" spans="1:17" ht="15.6" x14ac:dyDescent="0.3">
      <c r="A81" s="49" t="s">
        <v>116</v>
      </c>
      <c r="B81" s="44" t="s">
        <v>112</v>
      </c>
      <c r="C81" s="53" t="s">
        <v>864</v>
      </c>
      <c r="D81" s="53" t="s">
        <v>982</v>
      </c>
      <c r="E81" s="44" t="s">
        <v>44</v>
      </c>
      <c r="F81" s="53" t="s">
        <v>960</v>
      </c>
      <c r="G81" s="53" t="s">
        <v>45</v>
      </c>
      <c r="H81" s="53" t="s">
        <v>972</v>
      </c>
      <c r="I81" s="53" t="s">
        <v>967</v>
      </c>
      <c r="J81" s="53" t="s">
        <v>46</v>
      </c>
      <c r="K81" s="53" t="s">
        <v>26</v>
      </c>
      <c r="L81" s="44"/>
      <c r="M81" s="53"/>
      <c r="N81" s="53">
        <v>1815</v>
      </c>
      <c r="O81" s="44" t="s">
        <v>44</v>
      </c>
      <c r="P81" s="53" t="s">
        <v>960</v>
      </c>
      <c r="Q81" s="53" t="s">
        <v>45</v>
      </c>
    </row>
    <row r="82" spans="1:17" ht="15.6" x14ac:dyDescent="0.3">
      <c r="A82" s="49" t="s">
        <v>117</v>
      </c>
      <c r="B82" s="44" t="s">
        <v>112</v>
      </c>
      <c r="C82" s="53" t="s">
        <v>864</v>
      </c>
      <c r="D82" s="53" t="s">
        <v>982</v>
      </c>
      <c r="E82" s="44" t="s">
        <v>44</v>
      </c>
      <c r="F82" s="53" t="s">
        <v>960</v>
      </c>
      <c r="G82" s="53" t="s">
        <v>45</v>
      </c>
      <c r="H82" s="53" t="s">
        <v>972</v>
      </c>
      <c r="I82" s="53" t="s">
        <v>967</v>
      </c>
      <c r="J82" s="53" t="s">
        <v>46</v>
      </c>
      <c r="K82" s="53" t="s">
        <v>26</v>
      </c>
      <c r="L82" s="44"/>
      <c r="M82" s="53"/>
      <c r="N82" s="53">
        <v>1815</v>
      </c>
      <c r="O82" s="44" t="s">
        <v>44</v>
      </c>
      <c r="P82" s="53" t="s">
        <v>960</v>
      </c>
      <c r="Q82" s="53" t="s">
        <v>45</v>
      </c>
    </row>
    <row r="83" spans="1:17" ht="15.6" x14ac:dyDescent="0.3">
      <c r="A83" s="49" t="s">
        <v>474</v>
      </c>
      <c r="B83" s="44" t="s">
        <v>475</v>
      </c>
      <c r="C83" s="53" t="s">
        <v>866</v>
      </c>
      <c r="D83" s="53" t="s">
        <v>984</v>
      </c>
      <c r="E83" s="44" t="s">
        <v>44</v>
      </c>
      <c r="F83" s="53" t="s">
        <v>960</v>
      </c>
      <c r="G83" s="53" t="s">
        <v>45</v>
      </c>
      <c r="H83" s="53" t="s">
        <v>972</v>
      </c>
      <c r="I83" s="53" t="s">
        <v>967</v>
      </c>
      <c r="J83" s="53" t="s">
        <v>46</v>
      </c>
      <c r="K83" s="53" t="s">
        <v>26</v>
      </c>
      <c r="L83" s="44"/>
      <c r="M83" s="53"/>
      <c r="N83" s="53">
        <v>1815</v>
      </c>
      <c r="O83" s="44" t="s">
        <v>44</v>
      </c>
      <c r="P83" s="53" t="s">
        <v>960</v>
      </c>
      <c r="Q83" s="53" t="s">
        <v>45</v>
      </c>
    </row>
    <row r="84" spans="1:17" ht="15.6" x14ac:dyDescent="0.3">
      <c r="A84" s="49" t="s">
        <v>353</v>
      </c>
      <c r="B84" s="44" t="s">
        <v>832</v>
      </c>
      <c r="C84" s="53" t="s">
        <v>833</v>
      </c>
      <c r="D84" s="53" t="s">
        <v>984</v>
      </c>
      <c r="E84" s="44" t="s">
        <v>354</v>
      </c>
      <c r="F84" s="53" t="s">
        <v>959</v>
      </c>
      <c r="G84" s="53" t="s">
        <v>355</v>
      </c>
      <c r="H84" s="53" t="s">
        <v>974</v>
      </c>
      <c r="I84" s="53" t="s">
        <v>967</v>
      </c>
      <c r="J84" s="53">
        <v>1811</v>
      </c>
      <c r="K84" s="53" t="s">
        <v>788</v>
      </c>
      <c r="L84" s="44"/>
      <c r="M84" s="53"/>
      <c r="N84" s="53">
        <v>1815</v>
      </c>
      <c r="O84" s="44" t="s">
        <v>218</v>
      </c>
      <c r="P84" s="53" t="s">
        <v>961</v>
      </c>
      <c r="Q84" s="53" t="s">
        <v>785</v>
      </c>
    </row>
    <row r="85" spans="1:17" ht="31.2" x14ac:dyDescent="0.3">
      <c r="A85" s="49" t="s">
        <v>375</v>
      </c>
      <c r="B85" s="44" t="s">
        <v>840</v>
      </c>
      <c r="C85" s="53" t="s">
        <v>841</v>
      </c>
      <c r="D85" s="53" t="s">
        <v>982</v>
      </c>
      <c r="E85" s="44" t="s">
        <v>146</v>
      </c>
      <c r="F85" s="53" t="s">
        <v>959</v>
      </c>
      <c r="G85" s="53" t="s">
        <v>63</v>
      </c>
      <c r="H85" s="53" t="s">
        <v>63</v>
      </c>
      <c r="I85" s="53" t="s">
        <v>967</v>
      </c>
      <c r="J85" s="53" t="s">
        <v>98</v>
      </c>
      <c r="K85" s="53" t="s">
        <v>26</v>
      </c>
      <c r="L85" s="44"/>
      <c r="M85" s="53"/>
      <c r="N85" s="53">
        <v>1815</v>
      </c>
      <c r="O85" s="44" t="s">
        <v>32</v>
      </c>
      <c r="P85" s="53" t="s">
        <v>534</v>
      </c>
      <c r="Q85" s="53" t="s">
        <v>63</v>
      </c>
    </row>
    <row r="86" spans="1:17" ht="15.6" x14ac:dyDescent="0.3">
      <c r="A86" s="49" t="s">
        <v>326</v>
      </c>
      <c r="B86" s="44" t="s">
        <v>913</v>
      </c>
      <c r="C86" s="53" t="s">
        <v>914</v>
      </c>
      <c r="D86" s="53" t="s">
        <v>983</v>
      </c>
      <c r="E86" s="44" t="s">
        <v>522</v>
      </c>
      <c r="F86" s="53" t="s">
        <v>959</v>
      </c>
      <c r="G86" s="53" t="s">
        <v>217</v>
      </c>
      <c r="H86" s="53" t="s">
        <v>974</v>
      </c>
      <c r="I86" s="53" t="s">
        <v>967</v>
      </c>
      <c r="J86" s="53">
        <v>1811</v>
      </c>
      <c r="K86" s="53" t="s">
        <v>26</v>
      </c>
      <c r="L86" s="44"/>
      <c r="M86" s="53"/>
      <c r="N86" s="53">
        <v>1815</v>
      </c>
      <c r="O86" s="44" t="s">
        <v>522</v>
      </c>
      <c r="P86" s="53" t="s">
        <v>959</v>
      </c>
      <c r="Q86" s="53" t="s">
        <v>217</v>
      </c>
    </row>
    <row r="87" spans="1:17" ht="15.6" x14ac:dyDescent="0.3">
      <c r="A87" s="49" t="s">
        <v>540</v>
      </c>
      <c r="B87" s="44" t="s">
        <v>536</v>
      </c>
      <c r="C87" s="53" t="s">
        <v>867</v>
      </c>
      <c r="D87" s="53" t="s">
        <v>983</v>
      </c>
      <c r="E87" s="44" t="s">
        <v>32</v>
      </c>
      <c r="F87" s="53" t="s">
        <v>32</v>
      </c>
      <c r="G87" s="53" t="s">
        <v>86</v>
      </c>
      <c r="H87" s="53" t="s">
        <v>86</v>
      </c>
      <c r="I87" s="53" t="s">
        <v>967</v>
      </c>
      <c r="J87" s="53" t="s">
        <v>87</v>
      </c>
      <c r="K87" s="53" t="s">
        <v>788</v>
      </c>
      <c r="L87" s="44"/>
      <c r="M87" s="53"/>
      <c r="N87" s="53">
        <v>1815</v>
      </c>
      <c r="O87" s="44" t="s">
        <v>218</v>
      </c>
      <c r="P87" s="53" t="s">
        <v>961</v>
      </c>
      <c r="Q87" s="53" t="s">
        <v>785</v>
      </c>
    </row>
    <row r="88" spans="1:17" ht="15.6" x14ac:dyDescent="0.3">
      <c r="A88" s="49" t="s">
        <v>102</v>
      </c>
      <c r="B88" s="44" t="s">
        <v>536</v>
      </c>
      <c r="C88" s="53" t="s">
        <v>867</v>
      </c>
      <c r="D88" s="53" t="s">
        <v>983</v>
      </c>
      <c r="E88" s="44" t="s">
        <v>44</v>
      </c>
      <c r="F88" s="53" t="s">
        <v>960</v>
      </c>
      <c r="G88" s="53" t="s">
        <v>45</v>
      </c>
      <c r="H88" s="53" t="s">
        <v>972</v>
      </c>
      <c r="I88" s="53" t="s">
        <v>967</v>
      </c>
      <c r="J88" s="53" t="s">
        <v>46</v>
      </c>
      <c r="K88" s="53" t="s">
        <v>26</v>
      </c>
      <c r="L88" s="44"/>
      <c r="M88" s="53"/>
      <c r="N88" s="53">
        <v>1815</v>
      </c>
      <c r="O88" s="44" t="s">
        <v>44</v>
      </c>
      <c r="P88" s="53" t="s">
        <v>960</v>
      </c>
      <c r="Q88" s="53" t="s">
        <v>45</v>
      </c>
    </row>
    <row r="89" spans="1:17" ht="15.6" x14ac:dyDescent="0.3">
      <c r="A89" s="49" t="s">
        <v>542</v>
      </c>
      <c r="B89" s="44" t="s">
        <v>536</v>
      </c>
      <c r="C89" s="53" t="s">
        <v>867</v>
      </c>
      <c r="D89" s="53" t="s">
        <v>983</v>
      </c>
      <c r="E89" s="44" t="s">
        <v>44</v>
      </c>
      <c r="F89" s="53" t="s">
        <v>960</v>
      </c>
      <c r="G89" s="53" t="s">
        <v>45</v>
      </c>
      <c r="H89" s="53" t="s">
        <v>972</v>
      </c>
      <c r="I89" s="53" t="s">
        <v>967</v>
      </c>
      <c r="J89" s="53" t="s">
        <v>46</v>
      </c>
      <c r="K89" s="53" t="s">
        <v>26</v>
      </c>
      <c r="L89" s="44"/>
      <c r="M89" s="53"/>
      <c r="N89" s="53">
        <v>1815</v>
      </c>
      <c r="O89" s="44" t="s">
        <v>44</v>
      </c>
      <c r="P89" s="53" t="s">
        <v>960</v>
      </c>
      <c r="Q89" s="53" t="s">
        <v>45</v>
      </c>
    </row>
    <row r="90" spans="1:17" ht="15.6" x14ac:dyDescent="0.3">
      <c r="A90" s="49" t="s">
        <v>102</v>
      </c>
      <c r="B90" s="44" t="s">
        <v>536</v>
      </c>
      <c r="C90" s="53" t="s">
        <v>867</v>
      </c>
      <c r="D90" s="53" t="s">
        <v>983</v>
      </c>
      <c r="E90" s="44" t="s">
        <v>44</v>
      </c>
      <c r="F90" s="53" t="s">
        <v>960</v>
      </c>
      <c r="G90" s="53" t="s">
        <v>45</v>
      </c>
      <c r="H90" s="53" t="s">
        <v>972</v>
      </c>
      <c r="I90" s="53" t="s">
        <v>967</v>
      </c>
      <c r="J90" s="53" t="s">
        <v>46</v>
      </c>
      <c r="K90" s="53" t="s">
        <v>26</v>
      </c>
      <c r="L90" s="44"/>
      <c r="M90" s="53"/>
      <c r="N90" s="53">
        <v>1815</v>
      </c>
      <c r="O90" s="44" t="s">
        <v>44</v>
      </c>
      <c r="P90" s="53" t="s">
        <v>960</v>
      </c>
      <c r="Q90" s="53" t="s">
        <v>45</v>
      </c>
    </row>
    <row r="91" spans="1:17" ht="15.6" x14ac:dyDescent="0.3">
      <c r="A91" s="49" t="s">
        <v>543</v>
      </c>
      <c r="B91" s="44" t="s">
        <v>536</v>
      </c>
      <c r="C91" s="53" t="s">
        <v>867</v>
      </c>
      <c r="D91" s="53" t="s">
        <v>983</v>
      </c>
      <c r="E91" s="44" t="s">
        <v>44</v>
      </c>
      <c r="F91" s="53" t="s">
        <v>960</v>
      </c>
      <c r="G91" s="53" t="s">
        <v>45</v>
      </c>
      <c r="H91" s="53" t="s">
        <v>972</v>
      </c>
      <c r="I91" s="53" t="s">
        <v>967</v>
      </c>
      <c r="J91" s="53" t="s">
        <v>46</v>
      </c>
      <c r="K91" s="53" t="s">
        <v>26</v>
      </c>
      <c r="L91" s="44"/>
      <c r="M91" s="53"/>
      <c r="N91" s="53">
        <v>1815</v>
      </c>
      <c r="O91" s="44" t="s">
        <v>44</v>
      </c>
      <c r="P91" s="53" t="s">
        <v>960</v>
      </c>
      <c r="Q91" s="53" t="s">
        <v>45</v>
      </c>
    </row>
    <row r="92" spans="1:17" ht="15.6" x14ac:dyDescent="0.3">
      <c r="A92" s="49" t="s">
        <v>544</v>
      </c>
      <c r="B92" s="44" t="s">
        <v>536</v>
      </c>
      <c r="C92" s="53" t="s">
        <v>867</v>
      </c>
      <c r="D92" s="53" t="s">
        <v>983</v>
      </c>
      <c r="E92" s="44" t="s">
        <v>100</v>
      </c>
      <c r="F92" s="53" t="s">
        <v>959</v>
      </c>
      <c r="G92" s="53" t="s">
        <v>217</v>
      </c>
      <c r="H92" s="53" t="s">
        <v>974</v>
      </c>
      <c r="I92" s="53" t="s">
        <v>967</v>
      </c>
      <c r="J92" s="53" t="s">
        <v>545</v>
      </c>
      <c r="K92" s="53" t="s">
        <v>26</v>
      </c>
      <c r="L92" s="44"/>
      <c r="M92" s="53"/>
      <c r="N92" s="53">
        <v>1815</v>
      </c>
      <c r="O92" s="44" t="s">
        <v>100</v>
      </c>
      <c r="P92" s="53" t="s">
        <v>959</v>
      </c>
      <c r="Q92" s="53" t="s">
        <v>217</v>
      </c>
    </row>
    <row r="93" spans="1:17" ht="15.6" x14ac:dyDescent="0.3">
      <c r="A93" s="49" t="s">
        <v>135</v>
      </c>
      <c r="B93" s="44" t="s">
        <v>119</v>
      </c>
      <c r="C93" s="53" t="s">
        <v>871</v>
      </c>
      <c r="D93" s="53" t="s">
        <v>984</v>
      </c>
      <c r="E93" s="44" t="s">
        <v>136</v>
      </c>
      <c r="F93" s="53" t="s">
        <v>959</v>
      </c>
      <c r="G93" s="53" t="s">
        <v>11</v>
      </c>
      <c r="H93" s="53" t="s">
        <v>973</v>
      </c>
      <c r="I93" s="53" t="s">
        <v>968</v>
      </c>
      <c r="J93" s="53" t="s">
        <v>12</v>
      </c>
      <c r="K93" s="53" t="s">
        <v>26</v>
      </c>
      <c r="L93" s="44"/>
      <c r="M93" s="53"/>
      <c r="N93" s="53">
        <v>1815</v>
      </c>
      <c r="O93" s="44" t="s">
        <v>28</v>
      </c>
      <c r="P93" s="53" t="s">
        <v>534</v>
      </c>
      <c r="Q93" s="53" t="s">
        <v>11</v>
      </c>
    </row>
    <row r="94" spans="1:17" ht="15.6" x14ac:dyDescent="0.3">
      <c r="A94" s="49" t="s">
        <v>137</v>
      </c>
      <c r="B94" s="44" t="s">
        <v>119</v>
      </c>
      <c r="C94" s="53" t="s">
        <v>871</v>
      </c>
      <c r="D94" s="53" t="s">
        <v>984</v>
      </c>
      <c r="E94" s="44" t="s">
        <v>138</v>
      </c>
      <c r="F94" s="53" t="s">
        <v>959</v>
      </c>
      <c r="G94" s="53" t="s">
        <v>11</v>
      </c>
      <c r="H94" s="53" t="s">
        <v>973</v>
      </c>
      <c r="I94" s="53" t="s">
        <v>968</v>
      </c>
      <c r="J94" s="53" t="s">
        <v>12</v>
      </c>
      <c r="K94" s="53" t="s">
        <v>26</v>
      </c>
      <c r="L94" s="44"/>
      <c r="M94" s="53"/>
      <c r="N94" s="53">
        <v>1815</v>
      </c>
      <c r="O94" s="44" t="s">
        <v>28</v>
      </c>
      <c r="P94" s="53" t="s">
        <v>534</v>
      </c>
      <c r="Q94" s="53" t="s">
        <v>11</v>
      </c>
    </row>
    <row r="95" spans="1:17" ht="15.6" x14ac:dyDescent="0.3">
      <c r="A95" s="49" t="s">
        <v>160</v>
      </c>
      <c r="B95" s="44" t="s">
        <v>119</v>
      </c>
      <c r="C95" s="53" t="s">
        <v>871</v>
      </c>
      <c r="D95" s="53" t="s">
        <v>984</v>
      </c>
      <c r="E95" s="44" t="s">
        <v>18</v>
      </c>
      <c r="F95" s="53" t="s">
        <v>959</v>
      </c>
      <c r="G95" s="53" t="s">
        <v>147</v>
      </c>
      <c r="H95" s="53" t="s">
        <v>973</v>
      </c>
      <c r="I95" s="53" t="s">
        <v>968</v>
      </c>
      <c r="J95" s="53" t="s">
        <v>148</v>
      </c>
      <c r="K95" s="53" t="s">
        <v>26</v>
      </c>
      <c r="L95" s="44"/>
      <c r="M95" s="53"/>
      <c r="N95" s="53">
        <v>1815</v>
      </c>
      <c r="O95" s="44"/>
      <c r="P95" s="53" t="s">
        <v>961</v>
      </c>
      <c r="Q95" s="53" t="s">
        <v>147</v>
      </c>
    </row>
    <row r="96" spans="1:17" ht="15.6" x14ac:dyDescent="0.3">
      <c r="A96" s="49" t="s">
        <v>145</v>
      </c>
      <c r="B96" s="44" t="s">
        <v>119</v>
      </c>
      <c r="C96" s="53" t="s">
        <v>871</v>
      </c>
      <c r="D96" s="53" t="s">
        <v>984</v>
      </c>
      <c r="E96" s="44" t="s">
        <v>146</v>
      </c>
      <c r="F96" s="53" t="s">
        <v>959</v>
      </c>
      <c r="G96" s="53" t="s">
        <v>147</v>
      </c>
      <c r="H96" s="53" t="s">
        <v>973</v>
      </c>
      <c r="I96" s="53" t="s">
        <v>968</v>
      </c>
      <c r="J96" s="53" t="s">
        <v>148</v>
      </c>
      <c r="K96" s="53" t="s">
        <v>26</v>
      </c>
      <c r="L96" s="44"/>
      <c r="M96" s="53"/>
      <c r="N96" s="53">
        <v>1815</v>
      </c>
      <c r="O96" s="44"/>
      <c r="P96" s="53" t="s">
        <v>961</v>
      </c>
      <c r="Q96" s="53" t="s">
        <v>147</v>
      </c>
    </row>
    <row r="97" spans="1:17" ht="15.6" x14ac:dyDescent="0.3">
      <c r="A97" s="49" t="s">
        <v>153</v>
      </c>
      <c r="B97" s="44" t="s">
        <v>119</v>
      </c>
      <c r="C97" s="53" t="s">
        <v>871</v>
      </c>
      <c r="D97" s="53" t="s">
        <v>984</v>
      </c>
      <c r="E97" s="44" t="s">
        <v>154</v>
      </c>
      <c r="F97" s="53" t="s">
        <v>959</v>
      </c>
      <c r="G97" s="53" t="s">
        <v>147</v>
      </c>
      <c r="H97" s="53" t="s">
        <v>973</v>
      </c>
      <c r="I97" s="53" t="s">
        <v>968</v>
      </c>
      <c r="J97" s="53" t="s">
        <v>148</v>
      </c>
      <c r="K97" s="53" t="s">
        <v>26</v>
      </c>
      <c r="L97" s="44"/>
      <c r="M97" s="53"/>
      <c r="N97" s="53">
        <v>1815</v>
      </c>
      <c r="O97" s="44"/>
      <c r="P97" s="53" t="s">
        <v>961</v>
      </c>
      <c r="Q97" s="53" t="s">
        <v>147</v>
      </c>
    </row>
    <row r="98" spans="1:17" ht="15.6" x14ac:dyDescent="0.3">
      <c r="A98" s="49" t="s">
        <v>157</v>
      </c>
      <c r="B98" s="44" t="s">
        <v>119</v>
      </c>
      <c r="C98" s="53" t="s">
        <v>871</v>
      </c>
      <c r="D98" s="53" t="s">
        <v>984</v>
      </c>
      <c r="E98" s="44" t="s">
        <v>416</v>
      </c>
      <c r="F98" s="53" t="s">
        <v>959</v>
      </c>
      <c r="G98" s="53" t="s">
        <v>147</v>
      </c>
      <c r="H98" s="53" t="s">
        <v>973</v>
      </c>
      <c r="I98" s="53" t="s">
        <v>968</v>
      </c>
      <c r="J98" s="53" t="s">
        <v>148</v>
      </c>
      <c r="K98" s="53" t="s">
        <v>26</v>
      </c>
      <c r="L98" s="44"/>
      <c r="M98" s="53"/>
      <c r="N98" s="53">
        <v>1815</v>
      </c>
      <c r="O98" s="44"/>
      <c r="P98" s="53" t="s">
        <v>961</v>
      </c>
      <c r="Q98" s="53" t="s">
        <v>147</v>
      </c>
    </row>
    <row r="99" spans="1:17" ht="15.6" x14ac:dyDescent="0.3">
      <c r="A99" s="49" t="s">
        <v>163</v>
      </c>
      <c r="B99" s="44" t="s">
        <v>119</v>
      </c>
      <c r="C99" s="53" t="s">
        <v>871</v>
      </c>
      <c r="D99" s="53" t="s">
        <v>984</v>
      </c>
      <c r="E99" s="44" t="s">
        <v>164</v>
      </c>
      <c r="F99" s="53" t="s">
        <v>959</v>
      </c>
      <c r="G99" s="53" t="s">
        <v>147</v>
      </c>
      <c r="H99" s="53" t="s">
        <v>973</v>
      </c>
      <c r="I99" s="53" t="s">
        <v>968</v>
      </c>
      <c r="J99" s="53" t="s">
        <v>148</v>
      </c>
      <c r="K99" s="53" t="s">
        <v>26</v>
      </c>
      <c r="L99" s="44"/>
      <c r="M99" s="53"/>
      <c r="N99" s="53">
        <v>1815</v>
      </c>
      <c r="O99" s="44"/>
      <c r="P99" s="53" t="s">
        <v>961</v>
      </c>
      <c r="Q99" s="53" t="s">
        <v>147</v>
      </c>
    </row>
    <row r="100" spans="1:17" ht="31.2" x14ac:dyDescent="0.3">
      <c r="A100" s="49" t="s">
        <v>184</v>
      </c>
      <c r="B100" s="44" t="s">
        <v>119</v>
      </c>
      <c r="C100" s="53" t="s">
        <v>871</v>
      </c>
      <c r="D100" s="53" t="s">
        <v>984</v>
      </c>
      <c r="E100" s="44" t="s">
        <v>18</v>
      </c>
      <c r="F100" s="53" t="s">
        <v>959</v>
      </c>
      <c r="G100" s="53" t="s">
        <v>63</v>
      </c>
      <c r="H100" s="53" t="s">
        <v>63</v>
      </c>
      <c r="I100" s="53" t="s">
        <v>967</v>
      </c>
      <c r="J100" s="53" t="s">
        <v>98</v>
      </c>
      <c r="K100" s="53" t="s">
        <v>26</v>
      </c>
      <c r="L100" s="44"/>
      <c r="M100" s="53"/>
      <c r="N100" s="53">
        <v>1815</v>
      </c>
      <c r="O100" s="44" t="s">
        <v>32</v>
      </c>
      <c r="P100" s="53" t="s">
        <v>534</v>
      </c>
      <c r="Q100" s="53" t="s">
        <v>63</v>
      </c>
    </row>
    <row r="101" spans="1:17" ht="15.6" x14ac:dyDescent="0.3">
      <c r="A101" s="49" t="s">
        <v>118</v>
      </c>
      <c r="B101" s="44" t="s">
        <v>119</v>
      </c>
      <c r="C101" s="53" t="s">
        <v>871</v>
      </c>
      <c r="D101" s="53" t="s">
        <v>984</v>
      </c>
      <c r="E101" s="44" t="s">
        <v>32</v>
      </c>
      <c r="F101" s="53" t="s">
        <v>32</v>
      </c>
      <c r="G101" s="53" t="s">
        <v>86</v>
      </c>
      <c r="H101" s="53" t="s">
        <v>86</v>
      </c>
      <c r="I101" s="53" t="s">
        <v>967</v>
      </c>
      <c r="J101" s="53" t="s">
        <v>120</v>
      </c>
      <c r="K101" s="53" t="s">
        <v>26</v>
      </c>
      <c r="L101" s="44"/>
      <c r="M101" s="53"/>
      <c r="N101" s="53">
        <v>1815</v>
      </c>
      <c r="O101" s="44" t="s">
        <v>32</v>
      </c>
      <c r="P101" s="53" t="s">
        <v>534</v>
      </c>
      <c r="Q101" s="53" t="s">
        <v>86</v>
      </c>
    </row>
    <row r="102" spans="1:17" ht="15.6" x14ac:dyDescent="0.3">
      <c r="A102" s="49" t="s">
        <v>123</v>
      </c>
      <c r="B102" s="44" t="s">
        <v>119</v>
      </c>
      <c r="C102" s="53" t="s">
        <v>871</v>
      </c>
      <c r="D102" s="53" t="s">
        <v>984</v>
      </c>
      <c r="E102" s="44" t="s">
        <v>32</v>
      </c>
      <c r="F102" s="53" t="s">
        <v>32</v>
      </c>
      <c r="G102" s="53" t="s">
        <v>86</v>
      </c>
      <c r="H102" s="53" t="s">
        <v>86</v>
      </c>
      <c r="I102" s="53" t="s">
        <v>967</v>
      </c>
      <c r="J102" s="53" t="s">
        <v>120</v>
      </c>
      <c r="K102" s="53" t="s">
        <v>26</v>
      </c>
      <c r="L102" s="44"/>
      <c r="M102" s="53"/>
      <c r="N102" s="53">
        <v>1815</v>
      </c>
      <c r="O102" s="44" t="s">
        <v>32</v>
      </c>
      <c r="P102" s="53" t="s">
        <v>534</v>
      </c>
      <c r="Q102" s="53" t="s">
        <v>86</v>
      </c>
    </row>
    <row r="103" spans="1:17" ht="15.6" x14ac:dyDescent="0.3">
      <c r="A103" s="49" t="s">
        <v>126</v>
      </c>
      <c r="B103" s="44" t="s">
        <v>119</v>
      </c>
      <c r="C103" s="53" t="s">
        <v>871</v>
      </c>
      <c r="D103" s="53" t="s">
        <v>984</v>
      </c>
      <c r="E103" s="44" t="s">
        <v>32</v>
      </c>
      <c r="F103" s="53" t="s">
        <v>32</v>
      </c>
      <c r="G103" s="53" t="s">
        <v>86</v>
      </c>
      <c r="H103" s="53" t="s">
        <v>86</v>
      </c>
      <c r="I103" s="53" t="s">
        <v>967</v>
      </c>
      <c r="J103" s="53" t="s">
        <v>120</v>
      </c>
      <c r="K103" s="53" t="s">
        <v>26</v>
      </c>
      <c r="L103" s="44"/>
      <c r="M103" s="53"/>
      <c r="N103" s="53">
        <v>1815</v>
      </c>
      <c r="O103" s="44" t="s">
        <v>32</v>
      </c>
      <c r="P103" s="53" t="s">
        <v>534</v>
      </c>
      <c r="Q103" s="53" t="s">
        <v>86</v>
      </c>
    </row>
    <row r="104" spans="1:17" ht="15.6" x14ac:dyDescent="0.3">
      <c r="A104" s="49" t="s">
        <v>56</v>
      </c>
      <c r="B104" s="44" t="s">
        <v>119</v>
      </c>
      <c r="C104" s="53" t="s">
        <v>871</v>
      </c>
      <c r="D104" s="53" t="s">
        <v>984</v>
      </c>
      <c r="E104" s="44" t="s">
        <v>32</v>
      </c>
      <c r="F104" s="53" t="s">
        <v>32</v>
      </c>
      <c r="G104" s="53" t="s">
        <v>86</v>
      </c>
      <c r="H104" s="53" t="s">
        <v>86</v>
      </c>
      <c r="I104" s="53" t="s">
        <v>967</v>
      </c>
      <c r="J104" s="53" t="s">
        <v>87</v>
      </c>
      <c r="K104" s="53" t="s">
        <v>26</v>
      </c>
      <c r="L104" s="44"/>
      <c r="M104" s="53"/>
      <c r="N104" s="53">
        <v>1815</v>
      </c>
      <c r="O104" s="44" t="s">
        <v>32</v>
      </c>
      <c r="P104" s="53" t="s">
        <v>534</v>
      </c>
      <c r="Q104" s="53" t="s">
        <v>86</v>
      </c>
    </row>
    <row r="105" spans="1:17" ht="15.6" x14ac:dyDescent="0.3">
      <c r="A105" s="49" t="s">
        <v>178</v>
      </c>
      <c r="B105" s="44" t="s">
        <v>119</v>
      </c>
      <c r="C105" s="53" t="s">
        <v>871</v>
      </c>
      <c r="D105" s="53" t="s">
        <v>984</v>
      </c>
      <c r="E105" s="44" t="s">
        <v>179</v>
      </c>
      <c r="F105" s="53" t="s">
        <v>959</v>
      </c>
      <c r="G105" s="53" t="s">
        <v>27</v>
      </c>
      <c r="H105" s="53" t="s">
        <v>973</v>
      </c>
      <c r="I105" s="53" t="s">
        <v>968</v>
      </c>
      <c r="J105" s="53" t="s">
        <v>180</v>
      </c>
      <c r="K105" s="53" t="s">
        <v>26</v>
      </c>
      <c r="L105" s="44"/>
      <c r="M105" s="53"/>
      <c r="N105" s="53">
        <v>1815</v>
      </c>
      <c r="O105" s="44" t="s">
        <v>28</v>
      </c>
      <c r="P105" s="53" t="s">
        <v>534</v>
      </c>
      <c r="Q105" s="53" t="s">
        <v>181</v>
      </c>
    </row>
    <row r="106" spans="1:17" ht="15.6" x14ac:dyDescent="0.3">
      <c r="A106" s="49" t="s">
        <v>182</v>
      </c>
      <c r="B106" s="44" t="s">
        <v>119</v>
      </c>
      <c r="C106" s="53" t="s">
        <v>871</v>
      </c>
      <c r="D106" s="53" t="s">
        <v>984</v>
      </c>
      <c r="E106" s="44" t="s">
        <v>91</v>
      </c>
      <c r="F106" s="53" t="s">
        <v>959</v>
      </c>
      <c r="G106" s="53" t="s">
        <v>27</v>
      </c>
      <c r="H106" s="53" t="s">
        <v>973</v>
      </c>
      <c r="I106" s="53" t="s">
        <v>968</v>
      </c>
      <c r="J106" s="53" t="s">
        <v>183</v>
      </c>
      <c r="K106" s="53" t="s">
        <v>26</v>
      </c>
      <c r="L106" s="44"/>
      <c r="M106" s="53"/>
      <c r="N106" s="53">
        <v>1815</v>
      </c>
      <c r="O106" s="44" t="s">
        <v>28</v>
      </c>
      <c r="P106" s="53" t="s">
        <v>534</v>
      </c>
      <c r="Q106" s="53" t="s">
        <v>91</v>
      </c>
    </row>
    <row r="107" spans="1:17" ht="31.2" x14ac:dyDescent="0.3">
      <c r="A107" s="49" t="s">
        <v>565</v>
      </c>
      <c r="B107" s="44" t="s">
        <v>559</v>
      </c>
      <c r="C107" s="53" t="s">
        <v>872</v>
      </c>
      <c r="D107" s="53" t="s">
        <v>986</v>
      </c>
      <c r="E107" s="44" t="s">
        <v>563</v>
      </c>
      <c r="F107" s="53" t="s">
        <v>959</v>
      </c>
      <c r="G107" s="53" t="s">
        <v>11</v>
      </c>
      <c r="H107" s="53" t="s">
        <v>973</v>
      </c>
      <c r="I107" s="53" t="s">
        <v>968</v>
      </c>
      <c r="J107" s="53" t="s">
        <v>12</v>
      </c>
      <c r="K107" s="53" t="s">
        <v>26</v>
      </c>
      <c r="L107" s="44"/>
      <c r="M107" s="53"/>
      <c r="N107" s="53">
        <v>1815</v>
      </c>
      <c r="O107" s="44" t="s">
        <v>28</v>
      </c>
      <c r="P107" s="53" t="s">
        <v>534</v>
      </c>
      <c r="Q107" s="53" t="s">
        <v>11</v>
      </c>
    </row>
    <row r="108" spans="1:17" ht="15.6" x14ac:dyDescent="0.3">
      <c r="A108" s="49" t="s">
        <v>560</v>
      </c>
      <c r="B108" s="44" t="s">
        <v>559</v>
      </c>
      <c r="C108" s="53" t="s">
        <v>872</v>
      </c>
      <c r="D108" s="53" t="s">
        <v>986</v>
      </c>
      <c r="E108" s="44" t="s">
        <v>344</v>
      </c>
      <c r="F108" s="53" t="s">
        <v>959</v>
      </c>
      <c r="G108" s="53" t="s">
        <v>11</v>
      </c>
      <c r="H108" s="53" t="s">
        <v>973</v>
      </c>
      <c r="I108" s="53" t="s">
        <v>968</v>
      </c>
      <c r="J108" s="53" t="s">
        <v>12</v>
      </c>
      <c r="K108" s="53" t="s">
        <v>26</v>
      </c>
      <c r="L108" s="44"/>
      <c r="M108" s="53"/>
      <c r="N108" s="53">
        <v>1815</v>
      </c>
      <c r="O108" s="44" t="s">
        <v>28</v>
      </c>
      <c r="P108" s="53" t="s">
        <v>534</v>
      </c>
      <c r="Q108" s="53" t="s">
        <v>11</v>
      </c>
    </row>
    <row r="109" spans="1:17" ht="15.6" x14ac:dyDescent="0.3">
      <c r="A109" s="49" t="s">
        <v>558</v>
      </c>
      <c r="B109" s="44" t="s">
        <v>559</v>
      </c>
      <c r="C109" s="53" t="s">
        <v>872</v>
      </c>
      <c r="D109" s="53" t="s">
        <v>986</v>
      </c>
      <c r="E109" s="44" t="s">
        <v>32</v>
      </c>
      <c r="F109" s="53" t="s">
        <v>32</v>
      </c>
      <c r="G109" s="53" t="s">
        <v>86</v>
      </c>
      <c r="H109" s="53" t="s">
        <v>86</v>
      </c>
      <c r="I109" s="53" t="s">
        <v>967</v>
      </c>
      <c r="J109" s="53" t="s">
        <v>120</v>
      </c>
      <c r="K109" s="53" t="s">
        <v>26</v>
      </c>
      <c r="L109" s="44"/>
      <c r="M109" s="53"/>
      <c r="N109" s="53">
        <v>1815</v>
      </c>
      <c r="O109" s="44" t="s">
        <v>32</v>
      </c>
      <c r="P109" s="53" t="s">
        <v>534</v>
      </c>
      <c r="Q109" s="53" t="s">
        <v>86</v>
      </c>
    </row>
    <row r="110" spans="1:17" ht="15.6" x14ac:dyDescent="0.3">
      <c r="A110" s="49" t="s">
        <v>569</v>
      </c>
      <c r="B110" s="44" t="s">
        <v>559</v>
      </c>
      <c r="C110" s="53" t="s">
        <v>872</v>
      </c>
      <c r="D110" s="53" t="s">
        <v>986</v>
      </c>
      <c r="E110" s="44" t="s">
        <v>32</v>
      </c>
      <c r="F110" s="53" t="s">
        <v>32</v>
      </c>
      <c r="G110" s="53" t="s">
        <v>86</v>
      </c>
      <c r="H110" s="53" t="s">
        <v>86</v>
      </c>
      <c r="I110" s="53" t="s">
        <v>967</v>
      </c>
      <c r="J110" s="53" t="s">
        <v>87</v>
      </c>
      <c r="K110" s="53" t="s">
        <v>788</v>
      </c>
      <c r="L110" s="44"/>
      <c r="M110" s="53"/>
      <c r="N110" s="53">
        <v>1815</v>
      </c>
      <c r="O110" s="44" t="s">
        <v>218</v>
      </c>
      <c r="P110" s="53" t="s">
        <v>961</v>
      </c>
      <c r="Q110" s="53" t="s">
        <v>785</v>
      </c>
    </row>
    <row r="111" spans="1:17" ht="15.6" x14ac:dyDescent="0.3">
      <c r="A111" s="49" t="s">
        <v>583</v>
      </c>
      <c r="B111" s="44" t="s">
        <v>559</v>
      </c>
      <c r="C111" s="53" t="s">
        <v>872</v>
      </c>
      <c r="D111" s="53" t="s">
        <v>986</v>
      </c>
      <c r="E111" s="44" t="s">
        <v>32</v>
      </c>
      <c r="F111" s="53" t="s">
        <v>32</v>
      </c>
      <c r="G111" s="53" t="s">
        <v>33</v>
      </c>
      <c r="H111" s="53" t="s">
        <v>974</v>
      </c>
      <c r="I111" s="53" t="s">
        <v>967</v>
      </c>
      <c r="J111" s="53" t="s">
        <v>34</v>
      </c>
      <c r="K111" s="53" t="s">
        <v>26</v>
      </c>
      <c r="L111" s="44"/>
      <c r="M111" s="53"/>
      <c r="N111" s="53">
        <v>1815</v>
      </c>
      <c r="O111" s="44" t="s">
        <v>28</v>
      </c>
      <c r="P111" s="53" t="s">
        <v>534</v>
      </c>
      <c r="Q111" s="53" t="s">
        <v>33</v>
      </c>
    </row>
    <row r="112" spans="1:17" ht="15.6" x14ac:dyDescent="0.3">
      <c r="A112" s="49" t="s">
        <v>584</v>
      </c>
      <c r="B112" s="44" t="s">
        <v>559</v>
      </c>
      <c r="C112" s="53" t="s">
        <v>872</v>
      </c>
      <c r="D112" s="53" t="s">
        <v>986</v>
      </c>
      <c r="E112" s="44" t="s">
        <v>44</v>
      </c>
      <c r="F112" s="53" t="s">
        <v>960</v>
      </c>
      <c r="G112" s="53" t="s">
        <v>45</v>
      </c>
      <c r="H112" s="53" t="s">
        <v>972</v>
      </c>
      <c r="I112" s="53" t="s">
        <v>967</v>
      </c>
      <c r="J112" s="53" t="s">
        <v>46</v>
      </c>
      <c r="K112" s="53" t="s">
        <v>26</v>
      </c>
      <c r="L112" s="44"/>
      <c r="M112" s="53"/>
      <c r="N112" s="53">
        <v>1815</v>
      </c>
      <c r="O112" s="44" t="s">
        <v>44</v>
      </c>
      <c r="P112" s="53" t="s">
        <v>960</v>
      </c>
      <c r="Q112" s="53" t="s">
        <v>45</v>
      </c>
    </row>
    <row r="113" spans="1:17" ht="15.6" x14ac:dyDescent="0.3">
      <c r="A113" s="49" t="s">
        <v>573</v>
      </c>
      <c r="B113" s="44" t="s">
        <v>559</v>
      </c>
      <c r="C113" s="53" t="s">
        <v>872</v>
      </c>
      <c r="D113" s="53" t="s">
        <v>986</v>
      </c>
      <c r="E113" s="44" t="s">
        <v>146</v>
      </c>
      <c r="F113" s="53" t="s">
        <v>959</v>
      </c>
      <c r="G113" s="53" t="s">
        <v>191</v>
      </c>
      <c r="H113" s="53" t="s">
        <v>973</v>
      </c>
      <c r="I113" s="53" t="s">
        <v>968</v>
      </c>
      <c r="J113" s="53">
        <v>1797</v>
      </c>
      <c r="K113" s="53" t="s">
        <v>26</v>
      </c>
      <c r="L113" s="44"/>
      <c r="M113" s="53"/>
      <c r="N113" s="53">
        <v>1815</v>
      </c>
      <c r="O113" s="44" t="s">
        <v>28</v>
      </c>
      <c r="P113" s="53" t="s">
        <v>534</v>
      </c>
      <c r="Q113" s="53" t="s">
        <v>91</v>
      </c>
    </row>
    <row r="114" spans="1:17" ht="15.6" x14ac:dyDescent="0.3">
      <c r="A114" s="49" t="s">
        <v>579</v>
      </c>
      <c r="B114" s="44" t="s">
        <v>559</v>
      </c>
      <c r="C114" s="53" t="s">
        <v>872</v>
      </c>
      <c r="D114" s="53" t="s">
        <v>986</v>
      </c>
      <c r="E114" s="44" t="s">
        <v>580</v>
      </c>
      <c r="F114" s="53" t="s">
        <v>32</v>
      </c>
      <c r="G114" s="53" t="s">
        <v>27</v>
      </c>
      <c r="H114" s="53" t="s">
        <v>973</v>
      </c>
      <c r="I114" s="53" t="s">
        <v>968</v>
      </c>
      <c r="J114" s="53" t="s">
        <v>183</v>
      </c>
      <c r="K114" s="53" t="s">
        <v>26</v>
      </c>
      <c r="L114" s="44"/>
      <c r="M114" s="53"/>
      <c r="N114" s="53">
        <v>1815</v>
      </c>
      <c r="O114" s="44" t="s">
        <v>581</v>
      </c>
      <c r="P114" s="53" t="s">
        <v>534</v>
      </c>
      <c r="Q114" s="53" t="s">
        <v>27</v>
      </c>
    </row>
    <row r="115" spans="1:17" ht="15.6" x14ac:dyDescent="0.3">
      <c r="A115" s="49" t="s">
        <v>577</v>
      </c>
      <c r="B115" s="44" t="s">
        <v>559</v>
      </c>
      <c r="C115" s="53" t="s">
        <v>872</v>
      </c>
      <c r="D115" s="53" t="s">
        <v>986</v>
      </c>
      <c r="E115" s="44" t="s">
        <v>91</v>
      </c>
      <c r="F115" s="53" t="s">
        <v>959</v>
      </c>
      <c r="G115" s="53" t="s">
        <v>91</v>
      </c>
      <c r="H115" s="53" t="s">
        <v>973</v>
      </c>
      <c r="I115" s="53" t="s">
        <v>968</v>
      </c>
      <c r="J115" s="53" t="s">
        <v>578</v>
      </c>
      <c r="K115" s="53" t="s">
        <v>26</v>
      </c>
      <c r="L115" s="44"/>
      <c r="M115" s="53"/>
      <c r="N115" s="53">
        <v>1815</v>
      </c>
      <c r="O115" s="44" t="s">
        <v>28</v>
      </c>
      <c r="P115" s="53" t="s">
        <v>534</v>
      </c>
      <c r="Q115" s="53" t="s">
        <v>91</v>
      </c>
    </row>
    <row r="116" spans="1:17" ht="15.6" x14ac:dyDescent="0.3">
      <c r="A116" s="49" t="s">
        <v>193</v>
      </c>
      <c r="B116" s="44" t="s">
        <v>463</v>
      </c>
      <c r="C116" s="53" t="s">
        <v>874</v>
      </c>
      <c r="D116" s="53" t="s">
        <v>986</v>
      </c>
      <c r="E116" s="44" t="s">
        <v>32</v>
      </c>
      <c r="F116" s="53" t="s">
        <v>32</v>
      </c>
      <c r="G116" s="53" t="s">
        <v>33</v>
      </c>
      <c r="H116" s="53" t="s">
        <v>974</v>
      </c>
      <c r="I116" s="53" t="s">
        <v>967</v>
      </c>
      <c r="J116" s="53" t="s">
        <v>34</v>
      </c>
      <c r="K116" s="53" t="s">
        <v>26</v>
      </c>
      <c r="L116" s="44"/>
      <c r="M116" s="53"/>
      <c r="N116" s="53">
        <v>1815</v>
      </c>
      <c r="O116" s="44" t="s">
        <v>28</v>
      </c>
      <c r="P116" s="53" t="s">
        <v>534</v>
      </c>
      <c r="Q116" s="53" t="s">
        <v>33</v>
      </c>
    </row>
    <row r="117" spans="1:17" ht="15.6" x14ac:dyDescent="0.3">
      <c r="A117" s="49" t="s">
        <v>415</v>
      </c>
      <c r="B117" s="44" t="s">
        <v>875</v>
      </c>
      <c r="C117" s="53" t="s">
        <v>876</v>
      </c>
      <c r="D117" s="53" t="s">
        <v>983</v>
      </c>
      <c r="E117" s="44" t="s">
        <v>416</v>
      </c>
      <c r="F117" s="53" t="s">
        <v>959</v>
      </c>
      <c r="G117" s="53" t="s">
        <v>70</v>
      </c>
      <c r="H117" s="53" t="s">
        <v>975</v>
      </c>
      <c r="I117" s="53" t="s">
        <v>969</v>
      </c>
      <c r="J117" s="53" t="s">
        <v>71</v>
      </c>
      <c r="K117" s="53" t="s">
        <v>26</v>
      </c>
      <c r="L117" s="44"/>
      <c r="M117" s="53"/>
      <c r="N117" s="53">
        <v>1815</v>
      </c>
      <c r="O117" s="44" t="s">
        <v>416</v>
      </c>
      <c r="P117" s="53" t="s">
        <v>959</v>
      </c>
      <c r="Q117" s="53" t="s">
        <v>70</v>
      </c>
    </row>
    <row r="118" spans="1:17" ht="15.6" x14ac:dyDescent="0.3">
      <c r="A118" s="49" t="s">
        <v>502</v>
      </c>
      <c r="B118" s="44" t="s">
        <v>882</v>
      </c>
      <c r="C118" s="53" t="s">
        <v>881</v>
      </c>
      <c r="D118" s="53" t="s">
        <v>983</v>
      </c>
      <c r="E118" s="44" t="s">
        <v>549</v>
      </c>
      <c r="F118" s="53" t="s">
        <v>959</v>
      </c>
      <c r="G118" s="53" t="s">
        <v>231</v>
      </c>
      <c r="H118" s="53" t="s">
        <v>975</v>
      </c>
      <c r="I118" s="53" t="s">
        <v>969</v>
      </c>
      <c r="J118" s="53" t="s">
        <v>232</v>
      </c>
      <c r="K118" s="53" t="s">
        <v>26</v>
      </c>
      <c r="L118" s="44"/>
      <c r="M118" s="53"/>
      <c r="N118" s="53">
        <v>1815</v>
      </c>
      <c r="O118" s="44" t="s">
        <v>256</v>
      </c>
      <c r="P118" s="53" t="s">
        <v>256</v>
      </c>
      <c r="Q118" s="53" t="s">
        <v>231</v>
      </c>
    </row>
    <row r="119" spans="1:17" ht="15.6" x14ac:dyDescent="0.3">
      <c r="A119" s="49" t="s">
        <v>446</v>
      </c>
      <c r="B119" s="44" t="s">
        <v>447</v>
      </c>
      <c r="C119" s="53" t="s">
        <v>848</v>
      </c>
      <c r="D119" s="53" t="s">
        <v>986</v>
      </c>
      <c r="E119" s="44" t="s">
        <v>448</v>
      </c>
      <c r="F119" s="53" t="s">
        <v>959</v>
      </c>
      <c r="G119" s="53" t="s">
        <v>63</v>
      </c>
      <c r="H119" s="53" t="s">
        <v>63</v>
      </c>
      <c r="I119" s="53" t="s">
        <v>967</v>
      </c>
      <c r="J119" s="53" t="s">
        <v>98</v>
      </c>
      <c r="K119" s="53" t="s">
        <v>26</v>
      </c>
      <c r="L119" s="44"/>
      <c r="M119" s="53"/>
      <c r="N119" s="53">
        <v>1815</v>
      </c>
      <c r="O119" s="44" t="s">
        <v>32</v>
      </c>
      <c r="P119" s="53" t="s">
        <v>534</v>
      </c>
      <c r="Q119" s="53" t="s">
        <v>63</v>
      </c>
    </row>
    <row r="120" spans="1:17" ht="15.6" x14ac:dyDescent="0.3">
      <c r="A120" s="49" t="s">
        <v>66</v>
      </c>
      <c r="B120" s="44" t="s">
        <v>262</v>
      </c>
      <c r="C120" s="53" t="s">
        <v>880</v>
      </c>
      <c r="D120" s="53" t="s">
        <v>982</v>
      </c>
      <c r="E120" s="44" t="s">
        <v>32</v>
      </c>
      <c r="F120" s="53" t="s">
        <v>32</v>
      </c>
      <c r="G120" s="53" t="s">
        <v>33</v>
      </c>
      <c r="H120" s="53" t="s">
        <v>974</v>
      </c>
      <c r="I120" s="53" t="s">
        <v>967</v>
      </c>
      <c r="J120" s="53" t="s">
        <v>34</v>
      </c>
      <c r="K120" s="53" t="s">
        <v>26</v>
      </c>
      <c r="L120" s="44"/>
      <c r="M120" s="53"/>
      <c r="N120" s="53">
        <v>1815</v>
      </c>
      <c r="O120" s="44" t="s">
        <v>28</v>
      </c>
      <c r="P120" s="53" t="s">
        <v>534</v>
      </c>
      <c r="Q120" s="53" t="s">
        <v>33</v>
      </c>
    </row>
    <row r="121" spans="1:17" ht="15.6" x14ac:dyDescent="0.3">
      <c r="A121" s="49" t="s">
        <v>455</v>
      </c>
      <c r="B121" s="44" t="s">
        <v>456</v>
      </c>
      <c r="C121" s="53" t="s">
        <v>886</v>
      </c>
      <c r="D121" s="53" t="s">
        <v>982</v>
      </c>
      <c r="E121" s="44" t="s">
        <v>457</v>
      </c>
      <c r="F121" s="53" t="s">
        <v>959</v>
      </c>
      <c r="G121" s="53" t="s">
        <v>217</v>
      </c>
      <c r="H121" s="53" t="s">
        <v>974</v>
      </c>
      <c r="I121" s="53" t="s">
        <v>967</v>
      </c>
      <c r="J121" s="53">
        <v>1811</v>
      </c>
      <c r="K121" s="53" t="s">
        <v>26</v>
      </c>
      <c r="L121" s="44"/>
      <c r="M121" s="53"/>
      <c r="N121" s="53">
        <v>1815</v>
      </c>
      <c r="O121" s="44" t="s">
        <v>458</v>
      </c>
      <c r="P121" s="53" t="s">
        <v>960</v>
      </c>
      <c r="Q121" s="53" t="s">
        <v>217</v>
      </c>
    </row>
    <row r="122" spans="1:17" ht="31.2" x14ac:dyDescent="0.3">
      <c r="A122" s="49" t="s">
        <v>384</v>
      </c>
      <c r="B122" s="44" t="s">
        <v>386</v>
      </c>
      <c r="C122" s="53" t="s">
        <v>887</v>
      </c>
      <c r="D122" s="53" t="s">
        <v>984</v>
      </c>
      <c r="E122" s="44" t="s">
        <v>385</v>
      </c>
      <c r="F122" s="53" t="s">
        <v>959</v>
      </c>
      <c r="G122" s="53" t="s">
        <v>63</v>
      </c>
      <c r="H122" s="53" t="s">
        <v>63</v>
      </c>
      <c r="I122" s="53" t="s">
        <v>967</v>
      </c>
      <c r="J122" s="53" t="s">
        <v>98</v>
      </c>
      <c r="K122" s="53" t="s">
        <v>26</v>
      </c>
      <c r="L122" s="44"/>
      <c r="M122" s="53"/>
      <c r="N122" s="53">
        <v>1815</v>
      </c>
      <c r="O122" s="44" t="s">
        <v>32</v>
      </c>
      <c r="P122" s="53" t="s">
        <v>534</v>
      </c>
      <c r="Q122" s="53" t="s">
        <v>63</v>
      </c>
    </row>
    <row r="123" spans="1:17" ht="15.6" x14ac:dyDescent="0.3">
      <c r="A123" s="49" t="s">
        <v>322</v>
      </c>
      <c r="B123" s="44" t="s">
        <v>828</v>
      </c>
      <c r="C123" s="53" t="s">
        <v>805</v>
      </c>
      <c r="D123" s="53" t="s">
        <v>983</v>
      </c>
      <c r="E123" s="44" t="s">
        <v>44</v>
      </c>
      <c r="F123" s="53" t="s">
        <v>960</v>
      </c>
      <c r="G123" s="53" t="s">
        <v>45</v>
      </c>
      <c r="H123" s="53" t="s">
        <v>972</v>
      </c>
      <c r="I123" s="53" t="s">
        <v>967</v>
      </c>
      <c r="J123" s="53" t="s">
        <v>46</v>
      </c>
      <c r="K123" s="53" t="s">
        <v>26</v>
      </c>
      <c r="L123" s="44"/>
      <c r="M123" s="53"/>
      <c r="N123" s="53">
        <v>1815</v>
      </c>
      <c r="O123" s="44" t="s">
        <v>44</v>
      </c>
      <c r="P123" s="53" t="s">
        <v>960</v>
      </c>
      <c r="Q123" s="53" t="s">
        <v>45</v>
      </c>
    </row>
    <row r="124" spans="1:17" ht="15.6" x14ac:dyDescent="0.3">
      <c r="A124" s="49" t="s">
        <v>445</v>
      </c>
      <c r="B124" s="44" t="s">
        <v>878</v>
      </c>
      <c r="C124" s="53" t="s">
        <v>879</v>
      </c>
      <c r="D124" s="53" t="s">
        <v>984</v>
      </c>
      <c r="E124" s="44" t="s">
        <v>32</v>
      </c>
      <c r="F124" s="53" t="s">
        <v>32</v>
      </c>
      <c r="G124" s="53" t="s">
        <v>86</v>
      </c>
      <c r="H124" s="53" t="s">
        <v>86</v>
      </c>
      <c r="I124" s="53" t="s">
        <v>967</v>
      </c>
      <c r="J124" s="53" t="s">
        <v>87</v>
      </c>
      <c r="K124" s="53" t="s">
        <v>26</v>
      </c>
      <c r="L124" s="44"/>
      <c r="M124" s="53"/>
      <c r="N124" s="53">
        <v>1815</v>
      </c>
      <c r="O124" s="44" t="s">
        <v>32</v>
      </c>
      <c r="P124" s="53" t="s">
        <v>534</v>
      </c>
      <c r="Q124" s="53" t="s">
        <v>86</v>
      </c>
    </row>
    <row r="125" spans="1:17" ht="15.6" x14ac:dyDescent="0.3">
      <c r="A125" s="49" t="s">
        <v>444</v>
      </c>
      <c r="B125" s="44" t="s">
        <v>878</v>
      </c>
      <c r="C125" s="53" t="s">
        <v>879</v>
      </c>
      <c r="D125" s="53" t="s">
        <v>984</v>
      </c>
      <c r="E125" s="44" t="s">
        <v>32</v>
      </c>
      <c r="F125" s="53" t="s">
        <v>32</v>
      </c>
      <c r="G125" s="53" t="s">
        <v>86</v>
      </c>
      <c r="H125" s="53" t="s">
        <v>86</v>
      </c>
      <c r="I125" s="53" t="s">
        <v>967</v>
      </c>
      <c r="J125" s="53" t="s">
        <v>120</v>
      </c>
      <c r="K125" s="53" t="s">
        <v>26</v>
      </c>
      <c r="L125" s="44"/>
      <c r="M125" s="53"/>
      <c r="N125" s="53">
        <v>1815</v>
      </c>
      <c r="O125" s="44" t="s">
        <v>32</v>
      </c>
      <c r="P125" s="53" t="s">
        <v>534</v>
      </c>
      <c r="Q125" s="53" t="s">
        <v>86</v>
      </c>
    </row>
    <row r="126" spans="1:17" ht="15.6" x14ac:dyDescent="0.3">
      <c r="A126" s="49" t="s">
        <v>102</v>
      </c>
      <c r="B126" s="44" t="s">
        <v>466</v>
      </c>
      <c r="C126" s="53" t="s">
        <v>892</v>
      </c>
      <c r="D126" s="53" t="s">
        <v>985</v>
      </c>
      <c r="E126" s="44" t="s">
        <v>279</v>
      </c>
      <c r="F126" s="53" t="s">
        <v>964</v>
      </c>
      <c r="G126" s="53" t="s">
        <v>113</v>
      </c>
      <c r="H126" s="53" t="s">
        <v>975</v>
      </c>
      <c r="I126" s="53" t="s">
        <v>969</v>
      </c>
      <c r="J126" s="53" t="s">
        <v>114</v>
      </c>
      <c r="K126" s="53" t="s">
        <v>26</v>
      </c>
      <c r="L126" s="44"/>
      <c r="M126" s="53"/>
      <c r="N126" s="53">
        <v>1815</v>
      </c>
      <c r="O126" s="44" t="s">
        <v>279</v>
      </c>
      <c r="P126" s="53" t="s">
        <v>964</v>
      </c>
      <c r="Q126" s="53" t="s">
        <v>113</v>
      </c>
    </row>
    <row r="127" spans="1:17" ht="15.6" x14ac:dyDescent="0.3">
      <c r="A127" s="49" t="s">
        <v>67</v>
      </c>
      <c r="B127" s="44" t="s">
        <v>466</v>
      </c>
      <c r="C127" s="53" t="s">
        <v>892</v>
      </c>
      <c r="D127" s="53" t="s">
        <v>985</v>
      </c>
      <c r="E127" s="44" t="s">
        <v>279</v>
      </c>
      <c r="F127" s="53" t="s">
        <v>964</v>
      </c>
      <c r="G127" s="53" t="s">
        <v>113</v>
      </c>
      <c r="H127" s="53" t="s">
        <v>975</v>
      </c>
      <c r="I127" s="53" t="s">
        <v>969</v>
      </c>
      <c r="J127" s="53" t="s">
        <v>467</v>
      </c>
      <c r="K127" s="53" t="s">
        <v>26</v>
      </c>
      <c r="L127" s="44"/>
      <c r="M127" s="53"/>
      <c r="N127" s="53">
        <v>1815</v>
      </c>
      <c r="O127" s="44" t="s">
        <v>279</v>
      </c>
      <c r="P127" s="53" t="s">
        <v>964</v>
      </c>
      <c r="Q127" s="53" t="s">
        <v>113</v>
      </c>
    </row>
    <row r="128" spans="1:17" ht="15.6" x14ac:dyDescent="0.3">
      <c r="A128" s="49" t="s">
        <v>102</v>
      </c>
      <c r="B128" s="44" t="s">
        <v>485</v>
      </c>
      <c r="C128" s="53" t="s">
        <v>897</v>
      </c>
      <c r="D128" s="53" t="s">
        <v>985</v>
      </c>
      <c r="E128" s="44" t="s">
        <v>240</v>
      </c>
      <c r="F128" s="53" t="s">
        <v>32</v>
      </c>
      <c r="G128" s="53" t="s">
        <v>113</v>
      </c>
      <c r="H128" s="53" t="s">
        <v>975</v>
      </c>
      <c r="I128" s="53" t="s">
        <v>969</v>
      </c>
      <c r="J128" s="53">
        <v>1812</v>
      </c>
      <c r="K128" s="53" t="s">
        <v>486</v>
      </c>
      <c r="L128" s="44" t="s">
        <v>21</v>
      </c>
      <c r="M128" s="53" t="s">
        <v>241</v>
      </c>
      <c r="N128" s="53"/>
      <c r="O128" s="44"/>
      <c r="P128" s="53" t="s">
        <v>961</v>
      </c>
      <c r="Q128" s="53"/>
    </row>
    <row r="129" spans="1:17" ht="15.6" x14ac:dyDescent="0.3">
      <c r="A129" s="49" t="s">
        <v>223</v>
      </c>
      <c r="B129" s="44" t="s">
        <v>220</v>
      </c>
      <c r="C129" s="53" t="s">
        <v>900</v>
      </c>
      <c r="D129" s="53" t="s">
        <v>985</v>
      </c>
      <c r="E129" s="44" t="s">
        <v>53</v>
      </c>
      <c r="F129" s="53" t="s">
        <v>959</v>
      </c>
      <c r="G129" s="53" t="s">
        <v>63</v>
      </c>
      <c r="H129" s="53" t="s">
        <v>63</v>
      </c>
      <c r="I129" s="53" t="s">
        <v>967</v>
      </c>
      <c r="J129" s="53" t="s">
        <v>98</v>
      </c>
      <c r="K129" s="53" t="s">
        <v>26</v>
      </c>
      <c r="L129" s="44"/>
      <c r="M129" s="53"/>
      <c r="N129" s="53">
        <v>1815</v>
      </c>
      <c r="O129" s="44" t="s">
        <v>32</v>
      </c>
      <c r="P129" s="53" t="s">
        <v>534</v>
      </c>
      <c r="Q129" s="53" t="s">
        <v>63</v>
      </c>
    </row>
    <row r="130" spans="1:17" ht="15.6" x14ac:dyDescent="0.3">
      <c r="A130" s="49" t="s">
        <v>219</v>
      </c>
      <c r="B130" s="44" t="s">
        <v>220</v>
      </c>
      <c r="C130" s="53" t="s">
        <v>900</v>
      </c>
      <c r="D130" s="53" t="s">
        <v>985</v>
      </c>
      <c r="E130" s="44" t="s">
        <v>62</v>
      </c>
      <c r="F130" s="53" t="s">
        <v>256</v>
      </c>
      <c r="G130" s="53" t="s">
        <v>63</v>
      </c>
      <c r="H130" s="53" t="s">
        <v>63</v>
      </c>
      <c r="I130" s="53" t="s">
        <v>967</v>
      </c>
      <c r="J130" s="53" t="s">
        <v>283</v>
      </c>
      <c r="K130" s="53" t="s">
        <v>26</v>
      </c>
      <c r="L130" s="44"/>
      <c r="M130" s="53"/>
      <c r="N130" s="53">
        <v>1815</v>
      </c>
      <c r="O130" s="44" t="s">
        <v>32</v>
      </c>
      <c r="P130" s="53" t="s">
        <v>534</v>
      </c>
      <c r="Q130" s="53" t="s">
        <v>63</v>
      </c>
    </row>
    <row r="131" spans="1:17" ht="15.6" x14ac:dyDescent="0.3">
      <c r="A131" s="49" t="s">
        <v>95</v>
      </c>
      <c r="B131" s="44" t="s">
        <v>96</v>
      </c>
      <c r="C131" s="53" t="s">
        <v>901</v>
      </c>
      <c r="D131" s="53" t="s">
        <v>983</v>
      </c>
      <c r="E131" s="44" t="s">
        <v>97</v>
      </c>
      <c r="F131" s="53" t="s">
        <v>959</v>
      </c>
      <c r="G131" s="53" t="s">
        <v>63</v>
      </c>
      <c r="H131" s="53" t="s">
        <v>63</v>
      </c>
      <c r="I131" s="53" t="s">
        <v>967</v>
      </c>
      <c r="J131" s="53" t="s">
        <v>98</v>
      </c>
      <c r="K131" s="53" t="s">
        <v>26</v>
      </c>
      <c r="L131" s="44"/>
      <c r="M131" s="53"/>
      <c r="N131" s="53">
        <v>1815</v>
      </c>
      <c r="O131" s="44" t="s">
        <v>32</v>
      </c>
      <c r="P131" s="53" t="s">
        <v>534</v>
      </c>
      <c r="Q131" s="53" t="s">
        <v>63</v>
      </c>
    </row>
    <row r="132" spans="1:17" ht="15.6" x14ac:dyDescent="0.3">
      <c r="A132" s="49" t="s">
        <v>101</v>
      </c>
      <c r="B132" s="44" t="s">
        <v>96</v>
      </c>
      <c r="C132" s="53" t="s">
        <v>901</v>
      </c>
      <c r="D132" s="53" t="s">
        <v>983</v>
      </c>
      <c r="E132" s="44"/>
      <c r="F132" s="53" t="s">
        <v>961</v>
      </c>
      <c r="G132" s="53" t="s">
        <v>63</v>
      </c>
      <c r="H132" s="53" t="s">
        <v>63</v>
      </c>
      <c r="I132" s="53" t="s">
        <v>967</v>
      </c>
      <c r="J132" s="53" t="s">
        <v>98</v>
      </c>
      <c r="K132" s="53" t="s">
        <v>26</v>
      </c>
      <c r="L132" s="44"/>
      <c r="M132" s="53"/>
      <c r="N132" s="53">
        <v>1815</v>
      </c>
      <c r="O132" s="44" t="s">
        <v>32</v>
      </c>
      <c r="P132" s="53" t="s">
        <v>534</v>
      </c>
      <c r="Q132" s="53" t="s">
        <v>63</v>
      </c>
    </row>
    <row r="133" spans="1:17" ht="31.2" x14ac:dyDescent="0.3">
      <c r="A133" s="49" t="s">
        <v>250</v>
      </c>
      <c r="B133" s="44" t="s">
        <v>251</v>
      </c>
      <c r="C133" s="53" t="s">
        <v>902</v>
      </c>
      <c r="D133" s="53" t="s">
        <v>983</v>
      </c>
      <c r="E133" s="44" t="s">
        <v>240</v>
      </c>
      <c r="F133" s="53" t="s">
        <v>32</v>
      </c>
      <c r="G133" s="53" t="s">
        <v>113</v>
      </c>
      <c r="H133" s="53" t="s">
        <v>975</v>
      </c>
      <c r="I133" s="53" t="s">
        <v>969</v>
      </c>
      <c r="J133" s="53">
        <v>1812</v>
      </c>
      <c r="K133" s="53" t="s">
        <v>486</v>
      </c>
      <c r="L133" s="44" t="s">
        <v>21</v>
      </c>
      <c r="M133" s="53" t="s">
        <v>241</v>
      </c>
      <c r="N133" s="53"/>
      <c r="O133" s="44"/>
      <c r="P133" s="53" t="s">
        <v>961</v>
      </c>
      <c r="Q133" s="53"/>
    </row>
    <row r="134" spans="1:17" ht="15.6" x14ac:dyDescent="0.3">
      <c r="A134" s="49" t="s">
        <v>252</v>
      </c>
      <c r="B134" s="44" t="s">
        <v>251</v>
      </c>
      <c r="C134" s="53" t="s">
        <v>902</v>
      </c>
      <c r="D134" s="53" t="s">
        <v>983</v>
      </c>
      <c r="E134" s="44" t="s">
        <v>240</v>
      </c>
      <c r="F134" s="53" t="s">
        <v>32</v>
      </c>
      <c r="G134" s="53" t="s">
        <v>113</v>
      </c>
      <c r="H134" s="53" t="s">
        <v>975</v>
      </c>
      <c r="I134" s="53" t="s">
        <v>969</v>
      </c>
      <c r="J134" s="53">
        <v>1812</v>
      </c>
      <c r="K134" s="53" t="s">
        <v>486</v>
      </c>
      <c r="L134" s="44" t="s">
        <v>21</v>
      </c>
      <c r="M134" s="53" t="s">
        <v>241</v>
      </c>
      <c r="N134" s="53"/>
      <c r="O134" s="44"/>
      <c r="P134" s="53" t="s">
        <v>961</v>
      </c>
      <c r="Q134" s="53"/>
    </row>
    <row r="135" spans="1:17" ht="15.6" x14ac:dyDescent="0.3">
      <c r="A135" s="49" t="s">
        <v>500</v>
      </c>
      <c r="B135" s="44" t="s">
        <v>501</v>
      </c>
      <c r="C135" s="53" t="s">
        <v>903</v>
      </c>
      <c r="D135" s="53" t="s">
        <v>983</v>
      </c>
      <c r="E135" s="44" t="s">
        <v>44</v>
      </c>
      <c r="F135" s="53" t="s">
        <v>960</v>
      </c>
      <c r="G135" s="53" t="s">
        <v>45</v>
      </c>
      <c r="H135" s="53" t="s">
        <v>972</v>
      </c>
      <c r="I135" s="53" t="s">
        <v>967</v>
      </c>
      <c r="J135" s="53" t="s">
        <v>46</v>
      </c>
      <c r="K135" s="53" t="s">
        <v>26</v>
      </c>
      <c r="L135" s="44"/>
      <c r="M135" s="53"/>
      <c r="N135" s="53">
        <v>1815</v>
      </c>
      <c r="O135" s="44" t="s">
        <v>44</v>
      </c>
      <c r="P135" s="53" t="s">
        <v>960</v>
      </c>
      <c r="Q135" s="53" t="s">
        <v>45</v>
      </c>
    </row>
    <row r="136" spans="1:17" ht="15.6" x14ac:dyDescent="0.3">
      <c r="A136" s="49" t="s">
        <v>257</v>
      </c>
      <c r="B136" s="44" t="s">
        <v>501</v>
      </c>
      <c r="C136" s="53" t="s">
        <v>903</v>
      </c>
      <c r="D136" s="53" t="s">
        <v>983</v>
      </c>
      <c r="E136" s="44" t="s">
        <v>44</v>
      </c>
      <c r="F136" s="53" t="s">
        <v>960</v>
      </c>
      <c r="G136" s="53" t="s">
        <v>45</v>
      </c>
      <c r="H136" s="53" t="s">
        <v>972</v>
      </c>
      <c r="I136" s="53" t="s">
        <v>967</v>
      </c>
      <c r="J136" s="53" t="s">
        <v>46</v>
      </c>
      <c r="K136" s="53" t="s">
        <v>26</v>
      </c>
      <c r="L136" s="44"/>
      <c r="M136" s="53"/>
      <c r="N136" s="53">
        <v>1815</v>
      </c>
      <c r="O136" s="44" t="s">
        <v>44</v>
      </c>
      <c r="P136" s="53" t="s">
        <v>960</v>
      </c>
      <c r="Q136" s="53" t="s">
        <v>45</v>
      </c>
    </row>
    <row r="137" spans="1:17" ht="15.6" x14ac:dyDescent="0.3">
      <c r="A137" s="49" t="s">
        <v>519</v>
      </c>
      <c r="B137" s="44" t="s">
        <v>520</v>
      </c>
      <c r="C137" s="53" t="s">
        <v>912</v>
      </c>
      <c r="D137" s="53" t="s">
        <v>983</v>
      </c>
      <c r="E137" s="44" t="s">
        <v>521</v>
      </c>
      <c r="F137" s="53" t="s">
        <v>959</v>
      </c>
      <c r="G137" s="53" t="s">
        <v>63</v>
      </c>
      <c r="H137" s="53" t="s">
        <v>63</v>
      </c>
      <c r="I137" s="53" t="s">
        <v>967</v>
      </c>
      <c r="J137" s="53" t="s">
        <v>283</v>
      </c>
      <c r="K137" s="53" t="s">
        <v>26</v>
      </c>
      <c r="L137" s="44"/>
      <c r="M137" s="53"/>
      <c r="N137" s="53">
        <v>1815</v>
      </c>
      <c r="O137" s="44" t="s">
        <v>32</v>
      </c>
      <c r="P137" s="53" t="s">
        <v>534</v>
      </c>
      <c r="Q137" s="53" t="s">
        <v>63</v>
      </c>
    </row>
    <row r="138" spans="1:17" ht="31.2" x14ac:dyDescent="0.3">
      <c r="A138" s="49" t="s">
        <v>516</v>
      </c>
      <c r="B138" s="44" t="s">
        <v>908</v>
      </c>
      <c r="C138" s="53" t="s">
        <v>909</v>
      </c>
      <c r="D138" s="53" t="s">
        <v>986</v>
      </c>
      <c r="E138" s="44" t="s">
        <v>18</v>
      </c>
      <c r="F138" s="53" t="s">
        <v>959</v>
      </c>
      <c r="G138" s="53" t="s">
        <v>63</v>
      </c>
      <c r="H138" s="53" t="s">
        <v>63</v>
      </c>
      <c r="I138" s="53" t="s">
        <v>967</v>
      </c>
      <c r="J138" s="53" t="s">
        <v>98</v>
      </c>
      <c r="K138" s="53" t="s">
        <v>26</v>
      </c>
      <c r="L138" s="44"/>
      <c r="M138" s="53"/>
      <c r="N138" s="53">
        <v>1815</v>
      </c>
      <c r="O138" s="44" t="s">
        <v>32</v>
      </c>
      <c r="P138" s="53" t="s">
        <v>534</v>
      </c>
      <c r="Q138" s="53" t="s">
        <v>63</v>
      </c>
    </row>
    <row r="139" spans="1:17" ht="15.6" x14ac:dyDescent="0.3">
      <c r="A139" s="49" t="s">
        <v>490</v>
      </c>
      <c r="B139" s="44" t="s">
        <v>491</v>
      </c>
      <c r="C139" s="53" t="s">
        <v>915</v>
      </c>
      <c r="D139" s="53" t="s">
        <v>983</v>
      </c>
      <c r="E139" s="44" t="s">
        <v>492</v>
      </c>
      <c r="F139" s="53" t="s">
        <v>959</v>
      </c>
      <c r="G139" s="53" t="s">
        <v>11</v>
      </c>
      <c r="H139" s="53" t="s">
        <v>973</v>
      </c>
      <c r="I139" s="53" t="s">
        <v>968</v>
      </c>
      <c r="J139" s="53" t="s">
        <v>12</v>
      </c>
      <c r="K139" s="53" t="s">
        <v>26</v>
      </c>
      <c r="L139" s="44"/>
      <c r="M139" s="53"/>
      <c r="N139" s="53">
        <v>1815</v>
      </c>
      <c r="O139" s="44" t="s">
        <v>28</v>
      </c>
      <c r="P139" s="53" t="s">
        <v>534</v>
      </c>
      <c r="Q139" s="53" t="s">
        <v>11</v>
      </c>
    </row>
    <row r="140" spans="1:17" ht="15.6" x14ac:dyDescent="0.3">
      <c r="A140" s="49" t="s">
        <v>493</v>
      </c>
      <c r="B140" s="44" t="s">
        <v>491</v>
      </c>
      <c r="C140" s="53" t="s">
        <v>915</v>
      </c>
      <c r="D140" s="53" t="s">
        <v>983</v>
      </c>
      <c r="E140" s="44" t="s">
        <v>44</v>
      </c>
      <c r="F140" s="53" t="s">
        <v>960</v>
      </c>
      <c r="G140" s="53" t="s">
        <v>45</v>
      </c>
      <c r="H140" s="53" t="s">
        <v>972</v>
      </c>
      <c r="I140" s="53" t="s">
        <v>967</v>
      </c>
      <c r="J140" s="53" t="s">
        <v>46</v>
      </c>
      <c r="K140" s="53" t="s">
        <v>26</v>
      </c>
      <c r="L140" s="44"/>
      <c r="M140" s="53"/>
      <c r="N140" s="53">
        <v>1815</v>
      </c>
      <c r="O140" s="44" t="s">
        <v>44</v>
      </c>
      <c r="P140" s="53" t="s">
        <v>960</v>
      </c>
      <c r="Q140" s="53" t="s">
        <v>45</v>
      </c>
    </row>
    <row r="141" spans="1:17" ht="15.6" x14ac:dyDescent="0.3">
      <c r="A141" s="49" t="s">
        <v>706</v>
      </c>
      <c r="B141" s="44" t="s">
        <v>705</v>
      </c>
      <c r="C141" s="53" t="s">
        <v>916</v>
      </c>
      <c r="D141" s="53" t="s">
        <v>982</v>
      </c>
      <c r="E141" s="44" t="s">
        <v>631</v>
      </c>
      <c r="F141" s="53" t="s">
        <v>959</v>
      </c>
      <c r="G141" s="53" t="s">
        <v>11</v>
      </c>
      <c r="H141" s="53" t="s">
        <v>973</v>
      </c>
      <c r="I141" s="53" t="s">
        <v>968</v>
      </c>
      <c r="J141" s="53" t="s">
        <v>12</v>
      </c>
      <c r="K141" s="53" t="s">
        <v>26</v>
      </c>
      <c r="L141" s="44"/>
      <c r="M141" s="53"/>
      <c r="N141" s="53">
        <v>1815</v>
      </c>
      <c r="O141" s="44" t="s">
        <v>28</v>
      </c>
      <c r="P141" s="53" t="s">
        <v>534</v>
      </c>
      <c r="Q141" s="53" t="s">
        <v>11</v>
      </c>
    </row>
    <row r="142" spans="1:17" ht="15.6" x14ac:dyDescent="0.3">
      <c r="A142" s="49" t="s">
        <v>704</v>
      </c>
      <c r="B142" s="44" t="s">
        <v>705</v>
      </c>
      <c r="C142" s="53" t="s">
        <v>916</v>
      </c>
      <c r="D142" s="53" t="s">
        <v>982</v>
      </c>
      <c r="E142" s="44" t="s">
        <v>201</v>
      </c>
      <c r="F142" s="53" t="s">
        <v>959</v>
      </c>
      <c r="G142" s="53" t="s">
        <v>70</v>
      </c>
      <c r="H142" s="53" t="s">
        <v>975</v>
      </c>
      <c r="I142" s="53" t="s">
        <v>969</v>
      </c>
      <c r="J142" s="53" t="s">
        <v>71</v>
      </c>
      <c r="K142" s="53" t="s">
        <v>26</v>
      </c>
      <c r="L142" s="44"/>
      <c r="M142" s="53"/>
      <c r="N142" s="53">
        <v>1815</v>
      </c>
      <c r="O142" s="44" t="s">
        <v>201</v>
      </c>
      <c r="P142" s="53" t="s">
        <v>959</v>
      </c>
      <c r="Q142" s="53" t="s">
        <v>70</v>
      </c>
    </row>
    <row r="143" spans="1:17" ht="15.6" x14ac:dyDescent="0.3">
      <c r="A143" s="49" t="s">
        <v>723</v>
      </c>
      <c r="B143" s="44" t="s">
        <v>705</v>
      </c>
      <c r="C143" s="53" t="s">
        <v>916</v>
      </c>
      <c r="D143" s="53" t="s">
        <v>982</v>
      </c>
      <c r="E143" s="44" t="s">
        <v>416</v>
      </c>
      <c r="F143" s="53" t="s">
        <v>959</v>
      </c>
      <c r="G143" s="53" t="s">
        <v>54</v>
      </c>
      <c r="H143" s="53" t="s">
        <v>973</v>
      </c>
      <c r="I143" s="53" t="s">
        <v>968</v>
      </c>
      <c r="J143" s="53" t="s">
        <v>674</v>
      </c>
      <c r="K143" s="53" t="s">
        <v>26</v>
      </c>
      <c r="L143" s="44"/>
      <c r="M143" s="53"/>
      <c r="N143" s="53">
        <v>1815</v>
      </c>
      <c r="O143" s="44" t="s">
        <v>28</v>
      </c>
      <c r="P143" s="53" t="s">
        <v>534</v>
      </c>
      <c r="Q143" s="53" t="s">
        <v>91</v>
      </c>
    </row>
    <row r="144" spans="1:17" ht="15.6" x14ac:dyDescent="0.3">
      <c r="A144" s="49" t="s">
        <v>332</v>
      </c>
      <c r="B144" s="44" t="s">
        <v>705</v>
      </c>
      <c r="C144" s="53" t="s">
        <v>916</v>
      </c>
      <c r="D144" s="53" t="s">
        <v>982</v>
      </c>
      <c r="E144" s="44" t="s">
        <v>632</v>
      </c>
      <c r="F144" s="53" t="s">
        <v>959</v>
      </c>
      <c r="G144" s="53" t="s">
        <v>54</v>
      </c>
      <c r="H144" s="53" t="s">
        <v>973</v>
      </c>
      <c r="I144" s="53" t="s">
        <v>968</v>
      </c>
      <c r="J144" s="53" t="s">
        <v>55</v>
      </c>
      <c r="K144" s="53" t="s">
        <v>26</v>
      </c>
      <c r="L144" s="44"/>
      <c r="M144" s="53"/>
      <c r="N144" s="53">
        <v>1815</v>
      </c>
      <c r="O144" s="44" t="s">
        <v>28</v>
      </c>
      <c r="P144" s="53" t="s">
        <v>534</v>
      </c>
      <c r="Q144" s="53" t="s">
        <v>91</v>
      </c>
    </row>
    <row r="145" spans="1:17" ht="15.6" x14ac:dyDescent="0.3">
      <c r="A145" s="49" t="s">
        <v>198</v>
      </c>
      <c r="B145" s="44" t="s">
        <v>705</v>
      </c>
      <c r="C145" s="53" t="s">
        <v>916</v>
      </c>
      <c r="D145" s="53" t="s">
        <v>982</v>
      </c>
      <c r="E145" s="44" t="s">
        <v>201</v>
      </c>
      <c r="F145" s="53" t="s">
        <v>959</v>
      </c>
      <c r="G145" s="53" t="s">
        <v>54</v>
      </c>
      <c r="H145" s="53" t="s">
        <v>973</v>
      </c>
      <c r="I145" s="53" t="s">
        <v>968</v>
      </c>
      <c r="J145" s="53" t="s">
        <v>202</v>
      </c>
      <c r="K145" s="53" t="s">
        <v>788</v>
      </c>
      <c r="L145" s="44"/>
      <c r="M145" s="53"/>
      <c r="N145" s="53">
        <v>1815</v>
      </c>
      <c r="O145" s="44" t="s">
        <v>218</v>
      </c>
      <c r="P145" s="53" t="s">
        <v>961</v>
      </c>
      <c r="Q145" s="53" t="s">
        <v>785</v>
      </c>
    </row>
    <row r="146" spans="1:17" ht="15.6" x14ac:dyDescent="0.3">
      <c r="A146" s="49" t="s">
        <v>728</v>
      </c>
      <c r="B146" s="44" t="s">
        <v>705</v>
      </c>
      <c r="C146" s="53" t="s">
        <v>916</v>
      </c>
      <c r="D146" s="53" t="s">
        <v>982</v>
      </c>
      <c r="E146" s="44" t="s">
        <v>724</v>
      </c>
      <c r="F146" s="53" t="s">
        <v>959</v>
      </c>
      <c r="G146" s="53" t="s">
        <v>54</v>
      </c>
      <c r="H146" s="53" t="s">
        <v>973</v>
      </c>
      <c r="I146" s="53" t="s">
        <v>968</v>
      </c>
      <c r="J146" s="53" t="s">
        <v>725</v>
      </c>
      <c r="K146" s="53" t="s">
        <v>26</v>
      </c>
      <c r="L146" s="44"/>
      <c r="M146" s="53"/>
      <c r="N146" s="53">
        <v>1815</v>
      </c>
      <c r="O146" s="44" t="s">
        <v>28</v>
      </c>
      <c r="P146" s="53" t="s">
        <v>534</v>
      </c>
      <c r="Q146" s="53" t="s">
        <v>91</v>
      </c>
    </row>
    <row r="147" spans="1:17" ht="15.6" x14ac:dyDescent="0.3">
      <c r="A147" s="49" t="s">
        <v>329</v>
      </c>
      <c r="B147" s="44" t="s">
        <v>705</v>
      </c>
      <c r="C147" s="53" t="s">
        <v>916</v>
      </c>
      <c r="D147" s="53" t="s">
        <v>982</v>
      </c>
      <c r="E147" s="44" t="s">
        <v>44</v>
      </c>
      <c r="F147" s="53" t="s">
        <v>960</v>
      </c>
      <c r="G147" s="53" t="s">
        <v>45</v>
      </c>
      <c r="H147" s="53" t="s">
        <v>972</v>
      </c>
      <c r="I147" s="53" t="s">
        <v>967</v>
      </c>
      <c r="J147" s="53" t="s">
        <v>46</v>
      </c>
      <c r="K147" s="53" t="s">
        <v>26</v>
      </c>
      <c r="L147" s="44"/>
      <c r="M147" s="53"/>
      <c r="N147" s="53">
        <v>1815</v>
      </c>
      <c r="O147" s="44" t="s">
        <v>646</v>
      </c>
      <c r="P147" s="53" t="s">
        <v>534</v>
      </c>
      <c r="Q147" s="53" t="s">
        <v>45</v>
      </c>
    </row>
    <row r="148" spans="1:17" ht="15.6" x14ac:dyDescent="0.3">
      <c r="A148" s="49" t="s">
        <v>531</v>
      </c>
      <c r="B148" s="44" t="s">
        <v>532</v>
      </c>
      <c r="C148" s="53" t="s">
        <v>919</v>
      </c>
      <c r="D148" s="53" t="s">
        <v>982</v>
      </c>
      <c r="E148" s="44" t="s">
        <v>533</v>
      </c>
      <c r="F148" s="53" t="s">
        <v>959</v>
      </c>
      <c r="G148" s="53" t="s">
        <v>265</v>
      </c>
      <c r="H148" s="53" t="s">
        <v>973</v>
      </c>
      <c r="I148" s="53" t="s">
        <v>968</v>
      </c>
      <c r="J148" s="53">
        <v>1811</v>
      </c>
      <c r="K148" s="53" t="s">
        <v>26</v>
      </c>
      <c r="L148" s="44"/>
      <c r="M148" s="53"/>
      <c r="N148" s="53">
        <v>1815</v>
      </c>
      <c r="O148" s="44" t="s">
        <v>534</v>
      </c>
      <c r="P148" s="53" t="s">
        <v>534</v>
      </c>
      <c r="Q148" s="53" t="s">
        <v>265</v>
      </c>
    </row>
    <row r="149" spans="1:17" ht="15.6" x14ac:dyDescent="0.3">
      <c r="A149" s="49" t="s">
        <v>547</v>
      </c>
      <c r="B149" s="44" t="s">
        <v>548</v>
      </c>
      <c r="C149" s="53" t="s">
        <v>854</v>
      </c>
      <c r="D149" s="53" t="s">
        <v>981</v>
      </c>
      <c r="E149" s="44" t="s">
        <v>354</v>
      </c>
      <c r="F149" s="53" t="s">
        <v>959</v>
      </c>
      <c r="G149" s="53" t="s">
        <v>54</v>
      </c>
      <c r="H149" s="53" t="s">
        <v>973</v>
      </c>
      <c r="I149" s="53" t="s">
        <v>968</v>
      </c>
      <c r="J149" s="53">
        <v>1811</v>
      </c>
      <c r="K149" s="53" t="s">
        <v>26</v>
      </c>
      <c r="L149" s="44"/>
      <c r="M149" s="53"/>
      <c r="N149" s="53">
        <v>1815</v>
      </c>
      <c r="O149" s="44" t="s">
        <v>28</v>
      </c>
      <c r="P149" s="53" t="s">
        <v>534</v>
      </c>
      <c r="Q149" s="53" t="s">
        <v>54</v>
      </c>
    </row>
    <row r="150" spans="1:17" ht="15.6" x14ac:dyDescent="0.3">
      <c r="A150" s="49" t="s">
        <v>452</v>
      </c>
      <c r="B150" s="44" t="s">
        <v>453</v>
      </c>
      <c r="C150" s="53" t="s">
        <v>922</v>
      </c>
      <c r="D150" s="53" t="s">
        <v>985</v>
      </c>
      <c r="E150" s="44" t="s">
        <v>454</v>
      </c>
      <c r="F150" s="53" t="s">
        <v>959</v>
      </c>
      <c r="G150" s="53" t="s">
        <v>231</v>
      </c>
      <c r="H150" s="53" t="s">
        <v>975</v>
      </c>
      <c r="I150" s="53" t="s">
        <v>969</v>
      </c>
      <c r="J150" s="53" t="s">
        <v>232</v>
      </c>
      <c r="K150" s="53" t="s">
        <v>26</v>
      </c>
      <c r="L150" s="44"/>
      <c r="M150" s="53"/>
      <c r="N150" s="53">
        <v>1815</v>
      </c>
      <c r="O150" s="44" t="s">
        <v>256</v>
      </c>
      <c r="P150" s="53" t="s">
        <v>256</v>
      </c>
      <c r="Q150" s="53" t="s">
        <v>231</v>
      </c>
    </row>
    <row r="151" spans="1:17" ht="15.6" x14ac:dyDescent="0.3">
      <c r="A151" s="49" t="s">
        <v>553</v>
      </c>
      <c r="B151" s="44" t="s">
        <v>551</v>
      </c>
      <c r="C151" s="53" t="s">
        <v>923</v>
      </c>
      <c r="D151" s="53" t="s">
        <v>983</v>
      </c>
      <c r="E151" s="44" t="s">
        <v>32</v>
      </c>
      <c r="F151" s="53" t="s">
        <v>32</v>
      </c>
      <c r="G151" s="53" t="s">
        <v>86</v>
      </c>
      <c r="H151" s="53" t="s">
        <v>86</v>
      </c>
      <c r="I151" s="53" t="s">
        <v>967</v>
      </c>
      <c r="J151" s="53" t="s">
        <v>130</v>
      </c>
      <c r="K151" s="53" t="s">
        <v>788</v>
      </c>
      <c r="L151" s="44"/>
      <c r="M151" s="53"/>
      <c r="N151" s="53">
        <v>1815</v>
      </c>
      <c r="O151" s="44" t="s">
        <v>218</v>
      </c>
      <c r="P151" s="53" t="s">
        <v>961</v>
      </c>
      <c r="Q151" s="53" t="s">
        <v>785</v>
      </c>
    </row>
    <row r="152" spans="1:17" ht="15.6" x14ac:dyDescent="0.3">
      <c r="A152" s="49" t="s">
        <v>347</v>
      </c>
      <c r="B152" s="44" t="s">
        <v>551</v>
      </c>
      <c r="C152" s="53" t="s">
        <v>923</v>
      </c>
      <c r="D152" s="53" t="s">
        <v>983</v>
      </c>
      <c r="E152" s="44" t="s">
        <v>552</v>
      </c>
      <c r="F152" s="53" t="s">
        <v>959</v>
      </c>
      <c r="G152" s="53" t="s">
        <v>63</v>
      </c>
      <c r="H152" s="53" t="s">
        <v>63</v>
      </c>
      <c r="I152" s="53" t="s">
        <v>967</v>
      </c>
      <c r="J152" s="53" t="s">
        <v>283</v>
      </c>
      <c r="K152" s="53" t="s">
        <v>26</v>
      </c>
      <c r="L152" s="44"/>
      <c r="M152" s="53"/>
      <c r="N152" s="53">
        <v>1815</v>
      </c>
      <c r="O152" s="44" t="s">
        <v>32</v>
      </c>
      <c r="P152" s="53" t="s">
        <v>534</v>
      </c>
      <c r="Q152" s="53" t="s">
        <v>63</v>
      </c>
    </row>
    <row r="153" spans="1:17" ht="15.6" x14ac:dyDescent="0.3">
      <c r="A153" s="49" t="s">
        <v>80</v>
      </c>
      <c r="B153" s="44" t="s">
        <v>557</v>
      </c>
      <c r="C153" s="53" t="s">
        <v>924</v>
      </c>
      <c r="D153" s="53" t="s">
        <v>982</v>
      </c>
      <c r="E153" s="44" t="s">
        <v>556</v>
      </c>
      <c r="F153" s="53" t="s">
        <v>959</v>
      </c>
      <c r="G153" s="53" t="s">
        <v>63</v>
      </c>
      <c r="H153" s="53" t="s">
        <v>63</v>
      </c>
      <c r="I153" s="53" t="s">
        <v>967</v>
      </c>
      <c r="J153" s="53" t="s">
        <v>98</v>
      </c>
      <c r="K153" s="53" t="s">
        <v>26</v>
      </c>
      <c r="L153" s="44"/>
      <c r="M153" s="53"/>
      <c r="N153" s="53">
        <v>1815</v>
      </c>
      <c r="O153" s="44" t="s">
        <v>32</v>
      </c>
      <c r="P153" s="53" t="s">
        <v>534</v>
      </c>
      <c r="Q153" s="53" t="s">
        <v>63</v>
      </c>
    </row>
    <row r="154" spans="1:17" ht="15.6" x14ac:dyDescent="0.3">
      <c r="A154" s="49" t="s">
        <v>630</v>
      </c>
      <c r="B154" s="44" t="s">
        <v>628</v>
      </c>
      <c r="C154" s="53" t="s">
        <v>925</v>
      </c>
      <c r="D154" s="53" t="s">
        <v>985</v>
      </c>
      <c r="E154" s="44" t="s">
        <v>631</v>
      </c>
      <c r="F154" s="53" t="s">
        <v>959</v>
      </c>
      <c r="G154" s="53" t="s">
        <v>11</v>
      </c>
      <c r="H154" s="53" t="s">
        <v>973</v>
      </c>
      <c r="I154" s="53" t="s">
        <v>968</v>
      </c>
      <c r="J154" s="53" t="s">
        <v>12</v>
      </c>
      <c r="K154" s="53" t="s">
        <v>26</v>
      </c>
      <c r="L154" s="44"/>
      <c r="M154" s="53"/>
      <c r="N154" s="53">
        <v>1815</v>
      </c>
      <c r="O154" s="44" t="s">
        <v>28</v>
      </c>
      <c r="P154" s="53" t="s">
        <v>534</v>
      </c>
      <c r="Q154" s="53" t="s">
        <v>11</v>
      </c>
    </row>
    <row r="155" spans="1:17" ht="15.6" x14ac:dyDescent="0.3">
      <c r="A155" s="49" t="s">
        <v>649</v>
      </c>
      <c r="B155" s="44" t="s">
        <v>628</v>
      </c>
      <c r="C155" s="53" t="s">
        <v>925</v>
      </c>
      <c r="D155" s="53" t="s">
        <v>985</v>
      </c>
      <c r="E155" s="44" t="s">
        <v>44</v>
      </c>
      <c r="F155" s="53" t="s">
        <v>960</v>
      </c>
      <c r="G155" s="53" t="s">
        <v>45</v>
      </c>
      <c r="H155" s="53" t="s">
        <v>972</v>
      </c>
      <c r="I155" s="53" t="s">
        <v>967</v>
      </c>
      <c r="J155" s="53" t="s">
        <v>46</v>
      </c>
      <c r="K155" s="53" t="s">
        <v>26</v>
      </c>
      <c r="L155" s="44" t="s">
        <v>39</v>
      </c>
      <c r="M155" s="53">
        <v>1801</v>
      </c>
      <c r="N155" s="53">
        <v>1815</v>
      </c>
      <c r="O155" s="44" t="s">
        <v>44</v>
      </c>
      <c r="P155" s="53" t="s">
        <v>960</v>
      </c>
      <c r="Q155" s="53" t="s">
        <v>45</v>
      </c>
    </row>
    <row r="156" spans="1:17" ht="15.6" x14ac:dyDescent="0.3">
      <c r="A156" s="49" t="s">
        <v>647</v>
      </c>
      <c r="B156" s="44" t="s">
        <v>628</v>
      </c>
      <c r="C156" s="53" t="s">
        <v>925</v>
      </c>
      <c r="D156" s="53" t="s">
        <v>985</v>
      </c>
      <c r="E156" s="44" t="s">
        <v>44</v>
      </c>
      <c r="F156" s="53" t="s">
        <v>960</v>
      </c>
      <c r="G156" s="53" t="s">
        <v>45</v>
      </c>
      <c r="H156" s="53" t="s">
        <v>972</v>
      </c>
      <c r="I156" s="53" t="s">
        <v>967</v>
      </c>
      <c r="J156" s="53" t="s">
        <v>46</v>
      </c>
      <c r="K156" s="53" t="s">
        <v>26</v>
      </c>
      <c r="L156" s="44"/>
      <c r="M156" s="53"/>
      <c r="N156" s="53">
        <v>1815</v>
      </c>
      <c r="O156" s="44" t="s">
        <v>44</v>
      </c>
      <c r="P156" s="53" t="s">
        <v>960</v>
      </c>
      <c r="Q156" s="53" t="s">
        <v>45</v>
      </c>
    </row>
    <row r="157" spans="1:17" ht="15.6" x14ac:dyDescent="0.3">
      <c r="A157" s="49" t="s">
        <v>651</v>
      </c>
      <c r="B157" s="44" t="s">
        <v>628</v>
      </c>
      <c r="C157" s="53" t="s">
        <v>925</v>
      </c>
      <c r="D157" s="53" t="s">
        <v>985</v>
      </c>
      <c r="E157" s="44" t="s">
        <v>44</v>
      </c>
      <c r="F157" s="53" t="s">
        <v>960</v>
      </c>
      <c r="G157" s="53" t="s">
        <v>45</v>
      </c>
      <c r="H157" s="53" t="s">
        <v>972</v>
      </c>
      <c r="I157" s="53" t="s">
        <v>967</v>
      </c>
      <c r="J157" s="53" t="s">
        <v>46</v>
      </c>
      <c r="K157" s="53" t="s">
        <v>26</v>
      </c>
      <c r="L157" s="44"/>
      <c r="M157" s="53"/>
      <c r="N157" s="53">
        <v>1815</v>
      </c>
      <c r="O157" s="44" t="s">
        <v>44</v>
      </c>
      <c r="P157" s="53" t="s">
        <v>960</v>
      </c>
      <c r="Q157" s="53" t="s">
        <v>45</v>
      </c>
    </row>
    <row r="158" spans="1:17" ht="15.6" x14ac:dyDescent="0.3">
      <c r="A158" s="49" t="s">
        <v>645</v>
      </c>
      <c r="B158" s="44" t="s">
        <v>628</v>
      </c>
      <c r="C158" s="53" t="s">
        <v>925</v>
      </c>
      <c r="D158" s="53" t="s">
        <v>985</v>
      </c>
      <c r="E158" s="44" t="s">
        <v>44</v>
      </c>
      <c r="F158" s="53" t="s">
        <v>960</v>
      </c>
      <c r="G158" s="53" t="s">
        <v>45</v>
      </c>
      <c r="H158" s="53" t="s">
        <v>972</v>
      </c>
      <c r="I158" s="53" t="s">
        <v>967</v>
      </c>
      <c r="J158" s="53" t="s">
        <v>46</v>
      </c>
      <c r="K158" s="53" t="s">
        <v>26</v>
      </c>
      <c r="L158" s="44"/>
      <c r="M158" s="53"/>
      <c r="N158" s="53">
        <v>1815</v>
      </c>
      <c r="O158" s="44" t="s">
        <v>646</v>
      </c>
      <c r="P158" s="53" t="s">
        <v>534</v>
      </c>
      <c r="Q158" s="53" t="s">
        <v>45</v>
      </c>
    </row>
    <row r="159" spans="1:17" ht="15.6" x14ac:dyDescent="0.3">
      <c r="A159" s="49" t="s">
        <v>643</v>
      </c>
      <c r="B159" s="44" t="s">
        <v>628</v>
      </c>
      <c r="C159" s="53" t="s">
        <v>925</v>
      </c>
      <c r="D159" s="53" t="s">
        <v>985</v>
      </c>
      <c r="E159" s="44" t="s">
        <v>44</v>
      </c>
      <c r="F159" s="53" t="s">
        <v>960</v>
      </c>
      <c r="G159" s="53" t="s">
        <v>45</v>
      </c>
      <c r="H159" s="53" t="s">
        <v>972</v>
      </c>
      <c r="I159" s="53" t="s">
        <v>967</v>
      </c>
      <c r="J159" s="53" t="s">
        <v>46</v>
      </c>
      <c r="K159" s="53" t="s">
        <v>26</v>
      </c>
      <c r="L159" s="44"/>
      <c r="M159" s="53"/>
      <c r="N159" s="53">
        <v>1815</v>
      </c>
      <c r="O159" s="44" t="s">
        <v>44</v>
      </c>
      <c r="P159" s="53" t="s">
        <v>960</v>
      </c>
      <c r="Q159" s="53" t="s">
        <v>45</v>
      </c>
    </row>
    <row r="160" spans="1:17" ht="15.6" x14ac:dyDescent="0.3">
      <c r="A160" s="49" t="s">
        <v>673</v>
      </c>
      <c r="B160" s="44" t="s">
        <v>628</v>
      </c>
      <c r="C160" s="53" t="s">
        <v>925</v>
      </c>
      <c r="D160" s="53" t="s">
        <v>985</v>
      </c>
      <c r="E160" s="44" t="s">
        <v>44</v>
      </c>
      <c r="F160" s="53" t="s">
        <v>960</v>
      </c>
      <c r="G160" s="53" t="s">
        <v>45</v>
      </c>
      <c r="H160" s="53" t="s">
        <v>972</v>
      </c>
      <c r="I160" s="53" t="s">
        <v>967</v>
      </c>
      <c r="J160" s="53" t="s">
        <v>46</v>
      </c>
      <c r="K160" s="53" t="s">
        <v>26</v>
      </c>
      <c r="L160" s="44"/>
      <c r="M160" s="53"/>
      <c r="N160" s="53">
        <v>1815</v>
      </c>
      <c r="O160" s="44" t="s">
        <v>44</v>
      </c>
      <c r="P160" s="53" t="s">
        <v>960</v>
      </c>
      <c r="Q160" s="53" t="s">
        <v>45</v>
      </c>
    </row>
    <row r="161" spans="1:17" ht="15.6" x14ac:dyDescent="0.3">
      <c r="A161" s="49" t="s">
        <v>648</v>
      </c>
      <c r="B161" s="44" t="s">
        <v>628</v>
      </c>
      <c r="C161" s="53" t="s">
        <v>925</v>
      </c>
      <c r="D161" s="53" t="s">
        <v>985</v>
      </c>
      <c r="E161" s="44" t="s">
        <v>44</v>
      </c>
      <c r="F161" s="53" t="s">
        <v>960</v>
      </c>
      <c r="G161" s="53" t="s">
        <v>45</v>
      </c>
      <c r="H161" s="53" t="s">
        <v>972</v>
      </c>
      <c r="I161" s="53" t="s">
        <v>967</v>
      </c>
      <c r="J161" s="53" t="s">
        <v>46</v>
      </c>
      <c r="K161" s="53" t="s">
        <v>26</v>
      </c>
      <c r="L161" s="44"/>
      <c r="M161" s="53"/>
      <c r="N161" s="53">
        <v>1815</v>
      </c>
      <c r="O161" s="44" t="s">
        <v>44</v>
      </c>
      <c r="P161" s="53" t="s">
        <v>960</v>
      </c>
      <c r="Q161" s="53" t="s">
        <v>45</v>
      </c>
    </row>
    <row r="162" spans="1:17" ht="15.6" x14ac:dyDescent="0.3">
      <c r="A162" s="49" t="s">
        <v>644</v>
      </c>
      <c r="B162" s="44" t="s">
        <v>628</v>
      </c>
      <c r="C162" s="53" t="s">
        <v>925</v>
      </c>
      <c r="D162" s="53" t="s">
        <v>985</v>
      </c>
      <c r="E162" s="44" t="s">
        <v>44</v>
      </c>
      <c r="F162" s="53" t="s">
        <v>960</v>
      </c>
      <c r="G162" s="53" t="s">
        <v>45</v>
      </c>
      <c r="H162" s="53" t="s">
        <v>972</v>
      </c>
      <c r="I162" s="53" t="s">
        <v>967</v>
      </c>
      <c r="J162" s="53" t="s">
        <v>46</v>
      </c>
      <c r="K162" s="53" t="s">
        <v>26</v>
      </c>
      <c r="L162" s="44"/>
      <c r="M162" s="53"/>
      <c r="N162" s="53">
        <v>1815</v>
      </c>
      <c r="O162" s="44" t="s">
        <v>44</v>
      </c>
      <c r="P162" s="53" t="s">
        <v>960</v>
      </c>
      <c r="Q162" s="53" t="s">
        <v>45</v>
      </c>
    </row>
    <row r="163" spans="1:17" ht="15.6" x14ac:dyDescent="0.3">
      <c r="A163" s="49" t="s">
        <v>636</v>
      </c>
      <c r="B163" s="44" t="s">
        <v>628</v>
      </c>
      <c r="C163" s="53" t="s">
        <v>925</v>
      </c>
      <c r="D163" s="53" t="s">
        <v>985</v>
      </c>
      <c r="E163" s="44" t="s">
        <v>637</v>
      </c>
      <c r="F163" s="53" t="s">
        <v>959</v>
      </c>
      <c r="G163" s="53" t="s">
        <v>508</v>
      </c>
      <c r="H163" s="53" t="s">
        <v>973</v>
      </c>
      <c r="I163" s="53" t="s">
        <v>968</v>
      </c>
      <c r="J163" s="53" t="s">
        <v>638</v>
      </c>
      <c r="K163" s="53" t="s">
        <v>26</v>
      </c>
      <c r="L163" s="44"/>
      <c r="M163" s="53"/>
      <c r="N163" s="53">
        <v>1815</v>
      </c>
      <c r="O163" s="44" t="s">
        <v>28</v>
      </c>
      <c r="P163" s="53" t="s">
        <v>534</v>
      </c>
      <c r="Q163" s="53" t="s">
        <v>91</v>
      </c>
    </row>
    <row r="164" spans="1:17" ht="15.6" x14ac:dyDescent="0.3">
      <c r="A164" s="49" t="s">
        <v>627</v>
      </c>
      <c r="B164" s="44" t="s">
        <v>628</v>
      </c>
      <c r="C164" s="53" t="s">
        <v>925</v>
      </c>
      <c r="D164" s="53" t="s">
        <v>985</v>
      </c>
      <c r="E164" s="44" t="s">
        <v>629</v>
      </c>
      <c r="F164" s="53" t="s">
        <v>959</v>
      </c>
      <c r="G164" s="53" t="s">
        <v>63</v>
      </c>
      <c r="H164" s="53" t="s">
        <v>63</v>
      </c>
      <c r="I164" s="53" t="s">
        <v>967</v>
      </c>
      <c r="J164" s="53" t="s">
        <v>283</v>
      </c>
      <c r="K164" s="53" t="s">
        <v>26</v>
      </c>
      <c r="L164" s="44"/>
      <c r="M164" s="53"/>
      <c r="N164" s="53">
        <v>1815</v>
      </c>
      <c r="O164" s="44" t="s">
        <v>32</v>
      </c>
      <c r="P164" s="53" t="s">
        <v>534</v>
      </c>
      <c r="Q164" s="53" t="s">
        <v>63</v>
      </c>
    </row>
    <row r="165" spans="1:17" ht="15.6" x14ac:dyDescent="0.3">
      <c r="A165" s="49" t="s">
        <v>109</v>
      </c>
      <c r="B165" s="44" t="s">
        <v>628</v>
      </c>
      <c r="C165" s="53" t="s">
        <v>925</v>
      </c>
      <c r="D165" s="53" t="s">
        <v>985</v>
      </c>
      <c r="E165" s="44" t="s">
        <v>635</v>
      </c>
      <c r="F165" s="53" t="s">
        <v>959</v>
      </c>
      <c r="G165" s="53" t="s">
        <v>54</v>
      </c>
      <c r="H165" s="53" t="s">
        <v>973</v>
      </c>
      <c r="I165" s="53" t="s">
        <v>968</v>
      </c>
      <c r="J165" s="53" t="s">
        <v>576</v>
      </c>
      <c r="K165" s="53" t="s">
        <v>26</v>
      </c>
      <c r="L165" s="44"/>
      <c r="M165" s="53"/>
      <c r="N165" s="53">
        <v>1815</v>
      </c>
      <c r="O165" s="44" t="s">
        <v>28</v>
      </c>
      <c r="P165" s="53" t="s">
        <v>534</v>
      </c>
      <c r="Q165" s="53" t="s">
        <v>91</v>
      </c>
    </row>
    <row r="166" spans="1:17" ht="31.2" x14ac:dyDescent="0.3">
      <c r="A166" s="49" t="s">
        <v>634</v>
      </c>
      <c r="B166" s="44" t="s">
        <v>628</v>
      </c>
      <c r="C166" s="53" t="s">
        <v>925</v>
      </c>
      <c r="D166" s="53" t="s">
        <v>985</v>
      </c>
      <c r="E166" s="44" t="s">
        <v>632</v>
      </c>
      <c r="F166" s="53" t="s">
        <v>959</v>
      </c>
      <c r="G166" s="53" t="s">
        <v>54</v>
      </c>
      <c r="H166" s="53" t="s">
        <v>973</v>
      </c>
      <c r="I166" s="53" t="s">
        <v>968</v>
      </c>
      <c r="J166" s="53" t="s">
        <v>55</v>
      </c>
      <c r="K166" s="53" t="s">
        <v>26</v>
      </c>
      <c r="L166" s="44"/>
      <c r="M166" s="53"/>
      <c r="N166" s="53">
        <v>1815</v>
      </c>
      <c r="O166" s="44" t="s">
        <v>28</v>
      </c>
      <c r="P166" s="53" t="s">
        <v>534</v>
      </c>
      <c r="Q166" s="53" t="s">
        <v>91</v>
      </c>
    </row>
    <row r="167" spans="1:17" ht="15.6" x14ac:dyDescent="0.3">
      <c r="A167" s="49" t="s">
        <v>412</v>
      </c>
      <c r="B167" s="44" t="s">
        <v>628</v>
      </c>
      <c r="C167" s="53" t="s">
        <v>925</v>
      </c>
      <c r="D167" s="53" t="s">
        <v>985</v>
      </c>
      <c r="E167" s="44" t="s">
        <v>632</v>
      </c>
      <c r="F167" s="53" t="s">
        <v>959</v>
      </c>
      <c r="G167" s="53" t="s">
        <v>54</v>
      </c>
      <c r="H167" s="53" t="s">
        <v>973</v>
      </c>
      <c r="I167" s="53" t="s">
        <v>968</v>
      </c>
      <c r="J167" s="53" t="s">
        <v>55</v>
      </c>
      <c r="K167" s="53" t="s">
        <v>26</v>
      </c>
      <c r="L167" s="44"/>
      <c r="M167" s="53"/>
      <c r="N167" s="53">
        <v>1815</v>
      </c>
      <c r="O167" s="44" t="s">
        <v>28</v>
      </c>
      <c r="P167" s="53" t="s">
        <v>534</v>
      </c>
      <c r="Q167" s="53" t="s">
        <v>91</v>
      </c>
    </row>
    <row r="168" spans="1:17" ht="15.6" x14ac:dyDescent="0.3">
      <c r="A168" s="49" t="s">
        <v>633</v>
      </c>
      <c r="B168" s="44" t="s">
        <v>628</v>
      </c>
      <c r="C168" s="53" t="s">
        <v>925</v>
      </c>
      <c r="D168" s="53" t="s">
        <v>985</v>
      </c>
      <c r="E168" s="44" t="s">
        <v>632</v>
      </c>
      <c r="F168" s="53" t="s">
        <v>959</v>
      </c>
      <c r="G168" s="53" t="s">
        <v>54</v>
      </c>
      <c r="H168" s="53" t="s">
        <v>973</v>
      </c>
      <c r="I168" s="53" t="s">
        <v>968</v>
      </c>
      <c r="J168" s="53" t="s">
        <v>55</v>
      </c>
      <c r="K168" s="53" t="s">
        <v>26</v>
      </c>
      <c r="L168" s="44"/>
      <c r="M168" s="53"/>
      <c r="N168" s="53">
        <v>1815</v>
      </c>
      <c r="O168" s="44" t="s">
        <v>28</v>
      </c>
      <c r="P168" s="53" t="s">
        <v>534</v>
      </c>
      <c r="Q168" s="53" t="s">
        <v>91</v>
      </c>
    </row>
    <row r="169" spans="1:17" ht="15.6" x14ac:dyDescent="0.3">
      <c r="A169" s="49" t="s">
        <v>639</v>
      </c>
      <c r="B169" s="44" t="s">
        <v>628</v>
      </c>
      <c r="C169" s="53" t="s">
        <v>925</v>
      </c>
      <c r="D169" s="53" t="s">
        <v>985</v>
      </c>
      <c r="E169" s="44" t="s">
        <v>640</v>
      </c>
      <c r="F169" s="53" t="s">
        <v>959</v>
      </c>
      <c r="G169" s="53" t="s">
        <v>27</v>
      </c>
      <c r="H169" s="53" t="s">
        <v>973</v>
      </c>
      <c r="I169" s="53" t="s">
        <v>968</v>
      </c>
      <c r="J169" s="53" t="s">
        <v>641</v>
      </c>
      <c r="K169" s="53" t="s">
        <v>26</v>
      </c>
      <c r="L169" s="44"/>
      <c r="M169" s="53"/>
      <c r="N169" s="53">
        <v>1815</v>
      </c>
      <c r="O169" s="44" t="s">
        <v>28</v>
      </c>
      <c r="P169" s="53" t="s">
        <v>534</v>
      </c>
      <c r="Q169" s="53" t="s">
        <v>91</v>
      </c>
    </row>
    <row r="170" spans="1:17" ht="31.2" x14ac:dyDescent="0.3">
      <c r="A170" s="49" t="s">
        <v>597</v>
      </c>
      <c r="B170" s="44" t="s">
        <v>599</v>
      </c>
      <c r="C170" s="53" t="s">
        <v>927</v>
      </c>
      <c r="D170" s="53" t="s">
        <v>983</v>
      </c>
      <c r="E170" s="44" t="s">
        <v>598</v>
      </c>
      <c r="F170" s="53" t="s">
        <v>959</v>
      </c>
      <c r="G170" s="53" t="s">
        <v>63</v>
      </c>
      <c r="H170" s="53" t="s">
        <v>63</v>
      </c>
      <c r="I170" s="53" t="s">
        <v>967</v>
      </c>
      <c r="J170" s="53" t="s">
        <v>98</v>
      </c>
      <c r="K170" s="53" t="s">
        <v>26</v>
      </c>
      <c r="L170" s="44"/>
      <c r="M170" s="53"/>
      <c r="N170" s="53">
        <v>1815</v>
      </c>
      <c r="O170" s="44" t="s">
        <v>32</v>
      </c>
      <c r="P170" s="53" t="s">
        <v>534</v>
      </c>
      <c r="Q170" s="53" t="s">
        <v>63</v>
      </c>
    </row>
    <row r="171" spans="1:17" ht="15.6" x14ac:dyDescent="0.3">
      <c r="A171" s="49" t="s">
        <v>603</v>
      </c>
      <c r="B171" s="44" t="s">
        <v>601</v>
      </c>
      <c r="C171" s="53" t="s">
        <v>928</v>
      </c>
      <c r="D171" s="53" t="s">
        <v>984</v>
      </c>
      <c r="E171" s="44" t="s">
        <v>604</v>
      </c>
      <c r="F171" s="53" t="s">
        <v>959</v>
      </c>
      <c r="G171" s="53" t="s">
        <v>113</v>
      </c>
      <c r="H171" s="53" t="s">
        <v>975</v>
      </c>
      <c r="I171" s="53" t="s">
        <v>969</v>
      </c>
      <c r="J171" s="53" t="s">
        <v>467</v>
      </c>
      <c r="K171" s="53" t="s">
        <v>26</v>
      </c>
      <c r="L171" s="44"/>
      <c r="M171" s="53"/>
      <c r="N171" s="53">
        <v>1815</v>
      </c>
      <c r="O171" s="44" t="s">
        <v>240</v>
      </c>
      <c r="P171" s="53" t="s">
        <v>534</v>
      </c>
      <c r="Q171" s="53" t="s">
        <v>113</v>
      </c>
    </row>
    <row r="172" spans="1:17" ht="15.6" x14ac:dyDescent="0.3">
      <c r="A172" s="49" t="s">
        <v>605</v>
      </c>
      <c r="B172" s="44" t="s">
        <v>601</v>
      </c>
      <c r="C172" s="53" t="s">
        <v>928</v>
      </c>
      <c r="D172" s="53" t="s">
        <v>984</v>
      </c>
      <c r="E172" s="44" t="s">
        <v>44</v>
      </c>
      <c r="F172" s="53" t="s">
        <v>960</v>
      </c>
      <c r="G172" s="53" t="s">
        <v>45</v>
      </c>
      <c r="H172" s="53" t="s">
        <v>972</v>
      </c>
      <c r="I172" s="53" t="s">
        <v>967</v>
      </c>
      <c r="J172" s="53" t="s">
        <v>46</v>
      </c>
      <c r="K172" s="53" t="s">
        <v>26</v>
      </c>
      <c r="L172" s="44"/>
      <c r="M172" s="53"/>
      <c r="N172" s="53">
        <v>1815</v>
      </c>
      <c r="O172" s="44" t="s">
        <v>44</v>
      </c>
      <c r="P172" s="53" t="s">
        <v>960</v>
      </c>
      <c r="Q172" s="53" t="s">
        <v>45</v>
      </c>
    </row>
    <row r="173" spans="1:17" ht="15.6" x14ac:dyDescent="0.3">
      <c r="A173" s="49" t="s">
        <v>539</v>
      </c>
      <c r="B173" s="44" t="s">
        <v>601</v>
      </c>
      <c r="C173" s="53" t="s">
        <v>928</v>
      </c>
      <c r="D173" s="53" t="s">
        <v>984</v>
      </c>
      <c r="E173" s="44" t="s">
        <v>44</v>
      </c>
      <c r="F173" s="53" t="s">
        <v>960</v>
      </c>
      <c r="G173" s="53" t="s">
        <v>45</v>
      </c>
      <c r="H173" s="53" t="s">
        <v>972</v>
      </c>
      <c r="I173" s="53" t="s">
        <v>967</v>
      </c>
      <c r="J173" s="53" t="s">
        <v>46</v>
      </c>
      <c r="K173" s="53" t="s">
        <v>26</v>
      </c>
      <c r="L173" s="44"/>
      <c r="M173" s="53"/>
      <c r="N173" s="53">
        <v>1815</v>
      </c>
      <c r="O173" s="44" t="s">
        <v>44</v>
      </c>
      <c r="P173" s="53" t="s">
        <v>960</v>
      </c>
      <c r="Q173" s="53" t="s">
        <v>45</v>
      </c>
    </row>
    <row r="174" spans="1:17" ht="15.6" x14ac:dyDescent="0.3">
      <c r="A174" s="49" t="s">
        <v>606</v>
      </c>
      <c r="B174" s="44" t="s">
        <v>601</v>
      </c>
      <c r="C174" s="53" t="s">
        <v>928</v>
      </c>
      <c r="D174" s="53" t="s">
        <v>984</v>
      </c>
      <c r="E174" s="44" t="s">
        <v>44</v>
      </c>
      <c r="F174" s="53" t="s">
        <v>960</v>
      </c>
      <c r="G174" s="53" t="s">
        <v>45</v>
      </c>
      <c r="H174" s="53" t="s">
        <v>972</v>
      </c>
      <c r="I174" s="53" t="s">
        <v>967</v>
      </c>
      <c r="J174" s="53" t="s">
        <v>46</v>
      </c>
      <c r="K174" s="53" t="s">
        <v>26</v>
      </c>
      <c r="L174" s="44"/>
      <c r="M174" s="53"/>
      <c r="N174" s="53">
        <v>1815</v>
      </c>
      <c r="O174" s="44" t="s">
        <v>44</v>
      </c>
      <c r="P174" s="53" t="s">
        <v>960</v>
      </c>
      <c r="Q174" s="53" t="s">
        <v>45</v>
      </c>
    </row>
    <row r="175" spans="1:17" ht="15.6" x14ac:dyDescent="0.3">
      <c r="A175" s="49" t="s">
        <v>771</v>
      </c>
      <c r="B175" s="44" t="s">
        <v>766</v>
      </c>
      <c r="C175" s="53" t="s">
        <v>961</v>
      </c>
      <c r="D175" s="53" t="s">
        <v>961</v>
      </c>
      <c r="E175" s="44" t="s">
        <v>344</v>
      </c>
      <c r="F175" s="53" t="s">
        <v>959</v>
      </c>
      <c r="G175" s="53" t="s">
        <v>54</v>
      </c>
      <c r="H175" s="53" t="s">
        <v>973</v>
      </c>
      <c r="I175" s="53" t="s">
        <v>968</v>
      </c>
      <c r="J175" s="53">
        <v>1811</v>
      </c>
      <c r="K175" s="53" t="s">
        <v>788</v>
      </c>
      <c r="L175" s="44"/>
      <c r="M175" s="53"/>
      <c r="N175" s="53">
        <v>1815</v>
      </c>
      <c r="O175" s="44" t="s">
        <v>218</v>
      </c>
      <c r="P175" s="53" t="s">
        <v>961</v>
      </c>
      <c r="Q175" s="53" t="s">
        <v>785</v>
      </c>
    </row>
    <row r="176" spans="1:17" ht="15.6" x14ac:dyDescent="0.3">
      <c r="A176" s="49" t="s">
        <v>769</v>
      </c>
      <c r="B176" s="44" t="s">
        <v>766</v>
      </c>
      <c r="C176" s="53" t="s">
        <v>961</v>
      </c>
      <c r="D176" s="53" t="s">
        <v>961</v>
      </c>
      <c r="E176" s="44" t="s">
        <v>437</v>
      </c>
      <c r="F176" s="53" t="s">
        <v>959</v>
      </c>
      <c r="G176" s="53" t="s">
        <v>27</v>
      </c>
      <c r="H176" s="53" t="s">
        <v>973</v>
      </c>
      <c r="I176" s="53" t="s">
        <v>968</v>
      </c>
      <c r="J176" s="53">
        <v>1802</v>
      </c>
      <c r="K176" s="53" t="s">
        <v>26</v>
      </c>
      <c r="L176" s="44"/>
      <c r="M176" s="53"/>
      <c r="N176" s="53">
        <v>1817</v>
      </c>
      <c r="O176" s="44" t="s">
        <v>770</v>
      </c>
      <c r="P176" s="53" t="s">
        <v>964</v>
      </c>
      <c r="Q176" s="53"/>
    </row>
    <row r="177" spans="1:17" ht="15.6" x14ac:dyDescent="0.3">
      <c r="A177" s="49" t="s">
        <v>464</v>
      </c>
      <c r="B177" s="44" t="s">
        <v>465</v>
      </c>
      <c r="C177" s="53" t="s">
        <v>935</v>
      </c>
      <c r="D177" s="53" t="s">
        <v>985</v>
      </c>
      <c r="E177" s="44" t="s">
        <v>44</v>
      </c>
      <c r="F177" s="53" t="s">
        <v>960</v>
      </c>
      <c r="G177" s="53" t="s">
        <v>45</v>
      </c>
      <c r="H177" s="53" t="s">
        <v>972</v>
      </c>
      <c r="I177" s="53" t="s">
        <v>967</v>
      </c>
      <c r="J177" s="53" t="s">
        <v>46</v>
      </c>
      <c r="K177" s="53" t="s">
        <v>26</v>
      </c>
      <c r="L177" s="44"/>
      <c r="M177" s="53"/>
      <c r="N177" s="53">
        <v>1815</v>
      </c>
      <c r="O177" s="44" t="s">
        <v>44</v>
      </c>
      <c r="P177" s="53" t="s">
        <v>960</v>
      </c>
      <c r="Q177" s="53" t="s">
        <v>45</v>
      </c>
    </row>
    <row r="178" spans="1:17" ht="15.6" x14ac:dyDescent="0.3">
      <c r="A178" s="49" t="s">
        <v>210</v>
      </c>
      <c r="B178" s="44" t="s">
        <v>211</v>
      </c>
      <c r="C178" s="53" t="s">
        <v>937</v>
      </c>
      <c r="D178" s="53" t="s">
        <v>985</v>
      </c>
      <c r="E178" s="44" t="s">
        <v>212</v>
      </c>
      <c r="F178" s="53" t="s">
        <v>959</v>
      </c>
      <c r="G178" s="53" t="s">
        <v>213</v>
      </c>
      <c r="H178" s="53" t="s">
        <v>972</v>
      </c>
      <c r="I178" s="53" t="s">
        <v>967</v>
      </c>
      <c r="J178" s="53">
        <v>1812</v>
      </c>
      <c r="K178" s="53" t="s">
        <v>26</v>
      </c>
      <c r="L178" s="44"/>
      <c r="M178" s="53"/>
      <c r="N178" s="53">
        <v>1815</v>
      </c>
      <c r="O178" s="44" t="s">
        <v>212</v>
      </c>
      <c r="P178" s="53" t="s">
        <v>959</v>
      </c>
      <c r="Q178" s="53" t="s">
        <v>213</v>
      </c>
    </row>
    <row r="179" spans="1:17" ht="15.6" x14ac:dyDescent="0.3">
      <c r="A179" s="49" t="s">
        <v>653</v>
      </c>
      <c r="B179" s="44" t="s">
        <v>654</v>
      </c>
      <c r="C179" s="53" t="s">
        <v>938</v>
      </c>
      <c r="D179" s="53" t="s">
        <v>986</v>
      </c>
      <c r="E179" s="44" t="s">
        <v>32</v>
      </c>
      <c r="F179" s="53" t="s">
        <v>32</v>
      </c>
      <c r="G179" s="53" t="s">
        <v>86</v>
      </c>
      <c r="H179" s="53" t="s">
        <v>86</v>
      </c>
      <c r="I179" s="53" t="s">
        <v>967</v>
      </c>
      <c r="J179" s="53" t="s">
        <v>130</v>
      </c>
      <c r="K179" s="53" t="s">
        <v>26</v>
      </c>
      <c r="L179" s="44"/>
      <c r="M179" s="53"/>
      <c r="N179" s="53">
        <v>1815</v>
      </c>
      <c r="O179" s="44" t="s">
        <v>32</v>
      </c>
      <c r="P179" s="53" t="s">
        <v>534</v>
      </c>
      <c r="Q179" s="53" t="s">
        <v>86</v>
      </c>
    </row>
    <row r="180" spans="1:17" ht="15.6" x14ac:dyDescent="0.3">
      <c r="A180" s="49" t="s">
        <v>670</v>
      </c>
      <c r="B180" s="44" t="s">
        <v>667</v>
      </c>
      <c r="C180" s="53" t="s">
        <v>940</v>
      </c>
      <c r="D180" s="53" t="s">
        <v>986</v>
      </c>
      <c r="E180" s="44" t="s">
        <v>671</v>
      </c>
      <c r="F180" s="53" t="s">
        <v>960</v>
      </c>
      <c r="G180" s="53" t="s">
        <v>86</v>
      </c>
      <c r="H180" s="53" t="s">
        <v>86</v>
      </c>
      <c r="I180" s="53" t="s">
        <v>967</v>
      </c>
      <c r="J180" s="53" t="s">
        <v>672</v>
      </c>
      <c r="K180" s="53" t="s">
        <v>26</v>
      </c>
      <c r="L180" s="44"/>
      <c r="M180" s="53"/>
      <c r="N180" s="53">
        <v>1815</v>
      </c>
      <c r="O180" s="44" t="s">
        <v>32</v>
      </c>
      <c r="P180" s="53" t="s">
        <v>534</v>
      </c>
      <c r="Q180" s="53" t="s">
        <v>86</v>
      </c>
    </row>
    <row r="181" spans="1:17" ht="15.6" x14ac:dyDescent="0.3">
      <c r="A181" s="49" t="s">
        <v>594</v>
      </c>
      <c r="B181" s="44" t="s">
        <v>589</v>
      </c>
      <c r="C181" s="53" t="s">
        <v>941</v>
      </c>
      <c r="D181" s="53" t="s">
        <v>983</v>
      </c>
      <c r="E181" s="44" t="s">
        <v>454</v>
      </c>
      <c r="F181" s="53" t="s">
        <v>959</v>
      </c>
      <c r="G181" s="53" t="s">
        <v>231</v>
      </c>
      <c r="H181" s="53" t="s">
        <v>975</v>
      </c>
      <c r="I181" s="53" t="s">
        <v>969</v>
      </c>
      <c r="J181" s="53" t="s">
        <v>232</v>
      </c>
      <c r="K181" s="53" t="s">
        <v>26</v>
      </c>
      <c r="L181" s="44"/>
      <c r="M181" s="53"/>
      <c r="N181" s="53">
        <v>1815</v>
      </c>
      <c r="O181" s="44" t="s">
        <v>454</v>
      </c>
      <c r="P181" s="53" t="s">
        <v>959</v>
      </c>
      <c r="Q181" s="53" t="s">
        <v>231</v>
      </c>
    </row>
    <row r="182" spans="1:17" ht="15.6" x14ac:dyDescent="0.3">
      <c r="A182" s="49" t="s">
        <v>591</v>
      </c>
      <c r="B182" s="44" t="s">
        <v>589</v>
      </c>
      <c r="C182" s="53" t="s">
        <v>941</v>
      </c>
      <c r="D182" s="53" t="s">
        <v>983</v>
      </c>
      <c r="E182" s="44" t="s">
        <v>593</v>
      </c>
      <c r="F182" s="53" t="s">
        <v>959</v>
      </c>
      <c r="G182" s="53" t="s">
        <v>231</v>
      </c>
      <c r="H182" s="53" t="s">
        <v>975</v>
      </c>
      <c r="I182" s="53" t="s">
        <v>969</v>
      </c>
      <c r="J182" s="53" t="s">
        <v>232</v>
      </c>
      <c r="K182" s="53" t="s">
        <v>26</v>
      </c>
      <c r="L182" s="44"/>
      <c r="M182" s="53"/>
      <c r="N182" s="53">
        <v>1815</v>
      </c>
      <c r="O182" s="44" t="s">
        <v>256</v>
      </c>
      <c r="P182" s="53" t="s">
        <v>256</v>
      </c>
      <c r="Q182" s="53" t="s">
        <v>231</v>
      </c>
    </row>
    <row r="183" spans="1:17" ht="15.6" x14ac:dyDescent="0.3">
      <c r="A183" s="49" t="s">
        <v>747</v>
      </c>
      <c r="B183" s="44" t="s">
        <v>741</v>
      </c>
      <c r="C183" s="53" t="s">
        <v>942</v>
      </c>
      <c r="D183" s="53" t="s">
        <v>983</v>
      </c>
      <c r="E183" s="44" t="s">
        <v>748</v>
      </c>
      <c r="F183" s="53" t="s">
        <v>959</v>
      </c>
      <c r="G183" s="53" t="s">
        <v>231</v>
      </c>
      <c r="H183" s="53" t="s">
        <v>975</v>
      </c>
      <c r="I183" s="53" t="s">
        <v>969</v>
      </c>
      <c r="J183" s="53" t="s">
        <v>232</v>
      </c>
      <c r="K183" s="53" t="s">
        <v>26</v>
      </c>
      <c r="L183" s="44"/>
      <c r="M183" s="53"/>
      <c r="N183" s="53">
        <v>1815</v>
      </c>
      <c r="O183" s="44" t="s">
        <v>748</v>
      </c>
      <c r="P183" s="53" t="s">
        <v>959</v>
      </c>
      <c r="Q183" s="53" t="s">
        <v>231</v>
      </c>
    </row>
    <row r="184" spans="1:17" ht="15.6" x14ac:dyDescent="0.3">
      <c r="A184" s="49" t="s">
        <v>742</v>
      </c>
      <c r="B184" s="44" t="s">
        <v>741</v>
      </c>
      <c r="C184" s="53" t="s">
        <v>942</v>
      </c>
      <c r="D184" s="53" t="s">
        <v>983</v>
      </c>
      <c r="E184" s="44" t="s">
        <v>306</v>
      </c>
      <c r="F184" s="53" t="s">
        <v>960</v>
      </c>
      <c r="G184" s="53" t="s">
        <v>231</v>
      </c>
      <c r="H184" s="53" t="s">
        <v>975</v>
      </c>
      <c r="I184" s="53" t="s">
        <v>969</v>
      </c>
      <c r="J184" s="53" t="s">
        <v>232</v>
      </c>
      <c r="K184" s="53" t="s">
        <v>26</v>
      </c>
      <c r="L184" s="44"/>
      <c r="M184" s="53"/>
      <c r="N184" s="53">
        <v>1815</v>
      </c>
      <c r="O184" s="44" t="s">
        <v>306</v>
      </c>
      <c r="P184" s="53" t="s">
        <v>960</v>
      </c>
      <c r="Q184" s="53" t="s">
        <v>231</v>
      </c>
    </row>
    <row r="185" spans="1:17" ht="15.6" x14ac:dyDescent="0.3">
      <c r="A185" s="49" t="s">
        <v>743</v>
      </c>
      <c r="B185" s="44" t="s">
        <v>741</v>
      </c>
      <c r="C185" s="53" t="s">
        <v>942</v>
      </c>
      <c r="D185" s="53" t="s">
        <v>983</v>
      </c>
      <c r="E185" s="44" t="s">
        <v>304</v>
      </c>
      <c r="F185" s="53" t="s">
        <v>959</v>
      </c>
      <c r="G185" s="53" t="s">
        <v>231</v>
      </c>
      <c r="H185" s="53" t="s">
        <v>975</v>
      </c>
      <c r="I185" s="53" t="s">
        <v>969</v>
      </c>
      <c r="J185" s="53" t="s">
        <v>232</v>
      </c>
      <c r="K185" s="53" t="s">
        <v>744</v>
      </c>
      <c r="L185" s="44"/>
      <c r="M185" s="53"/>
      <c r="N185" s="53">
        <v>1815</v>
      </c>
      <c r="O185" s="44" t="s">
        <v>745</v>
      </c>
      <c r="P185" s="53" t="s">
        <v>959</v>
      </c>
      <c r="Q185" s="53" t="s">
        <v>231</v>
      </c>
    </row>
    <row r="186" spans="1:17" ht="31.2" x14ac:dyDescent="0.3">
      <c r="A186" s="49" t="s">
        <v>749</v>
      </c>
      <c r="B186" s="44" t="s">
        <v>741</v>
      </c>
      <c r="C186" s="53" t="s">
        <v>942</v>
      </c>
      <c r="D186" s="53" t="s">
        <v>983</v>
      </c>
      <c r="E186" s="44" t="s">
        <v>44</v>
      </c>
      <c r="F186" s="53" t="s">
        <v>960</v>
      </c>
      <c r="G186" s="53" t="s">
        <v>45</v>
      </c>
      <c r="H186" s="53" t="s">
        <v>972</v>
      </c>
      <c r="I186" s="53" t="s">
        <v>967</v>
      </c>
      <c r="J186" s="53" t="s">
        <v>46</v>
      </c>
      <c r="K186" s="53" t="s">
        <v>26</v>
      </c>
      <c r="L186" s="44"/>
      <c r="M186" s="53"/>
      <c r="N186" s="53">
        <v>1815</v>
      </c>
      <c r="O186" s="44" t="s">
        <v>44</v>
      </c>
      <c r="P186" s="53" t="s">
        <v>960</v>
      </c>
      <c r="Q186" s="53" t="s">
        <v>45</v>
      </c>
    </row>
    <row r="187" spans="1:17" ht="15.6" x14ac:dyDescent="0.3">
      <c r="A187" s="49" t="s">
        <v>791</v>
      </c>
      <c r="B187" s="44" t="s">
        <v>741</v>
      </c>
      <c r="C187" s="53" t="s">
        <v>942</v>
      </c>
      <c r="D187" s="53" t="s">
        <v>983</v>
      </c>
      <c r="E187" s="44" t="s">
        <v>44</v>
      </c>
      <c r="F187" s="53" t="s">
        <v>960</v>
      </c>
      <c r="G187" s="53" t="s">
        <v>45</v>
      </c>
      <c r="H187" s="53" t="s">
        <v>972</v>
      </c>
      <c r="I187" s="53" t="s">
        <v>967</v>
      </c>
      <c r="J187" s="53" t="s">
        <v>46</v>
      </c>
      <c r="K187" s="53" t="s">
        <v>26</v>
      </c>
      <c r="L187" s="44"/>
      <c r="M187" s="53"/>
      <c r="N187" s="53">
        <v>1815</v>
      </c>
      <c r="O187" s="44" t="s">
        <v>44</v>
      </c>
      <c r="P187" s="53" t="s">
        <v>960</v>
      </c>
      <c r="Q187" s="53" t="s">
        <v>45</v>
      </c>
    </row>
    <row r="188" spans="1:17" ht="15.6" x14ac:dyDescent="0.3">
      <c r="A188" s="49" t="s">
        <v>750</v>
      </c>
      <c r="B188" s="44" t="s">
        <v>741</v>
      </c>
      <c r="C188" s="53" t="s">
        <v>942</v>
      </c>
      <c r="D188" s="53" t="s">
        <v>983</v>
      </c>
      <c r="E188" s="44" t="s">
        <v>44</v>
      </c>
      <c r="F188" s="53" t="s">
        <v>960</v>
      </c>
      <c r="G188" s="53" t="s">
        <v>45</v>
      </c>
      <c r="H188" s="53" t="s">
        <v>972</v>
      </c>
      <c r="I188" s="53" t="s">
        <v>967</v>
      </c>
      <c r="J188" s="53" t="s">
        <v>46</v>
      </c>
      <c r="K188" s="53" t="s">
        <v>26</v>
      </c>
      <c r="L188" s="44" t="s">
        <v>694</v>
      </c>
      <c r="M188" s="53">
        <v>1801</v>
      </c>
      <c r="N188" s="53">
        <v>1815</v>
      </c>
      <c r="O188" s="44" t="s">
        <v>44</v>
      </c>
      <c r="P188" s="53" t="s">
        <v>960</v>
      </c>
      <c r="Q188" s="53" t="s">
        <v>45</v>
      </c>
    </row>
    <row r="189" spans="1:17" ht="15.6" x14ac:dyDescent="0.3">
      <c r="A189" s="49" t="s">
        <v>752</v>
      </c>
      <c r="B189" s="44" t="s">
        <v>741</v>
      </c>
      <c r="C189" s="53" t="s">
        <v>942</v>
      </c>
      <c r="D189" s="53" t="s">
        <v>983</v>
      </c>
      <c r="E189" s="44" t="s">
        <v>44</v>
      </c>
      <c r="F189" s="53" t="s">
        <v>960</v>
      </c>
      <c r="G189" s="53" t="s">
        <v>45</v>
      </c>
      <c r="H189" s="53" t="s">
        <v>972</v>
      </c>
      <c r="I189" s="53" t="s">
        <v>967</v>
      </c>
      <c r="J189" s="53" t="s">
        <v>46</v>
      </c>
      <c r="K189" s="53" t="s">
        <v>26</v>
      </c>
      <c r="L189" s="44"/>
      <c r="M189" s="53"/>
      <c r="N189" s="53">
        <v>1815</v>
      </c>
      <c r="O189" s="44" t="s">
        <v>44</v>
      </c>
      <c r="P189" s="53" t="s">
        <v>960</v>
      </c>
      <c r="Q189" s="53" t="s">
        <v>45</v>
      </c>
    </row>
    <row r="190" spans="1:17" ht="15.6" x14ac:dyDescent="0.3">
      <c r="A190" s="49" t="s">
        <v>531</v>
      </c>
      <c r="B190" s="44" t="s">
        <v>741</v>
      </c>
      <c r="C190" s="53" t="s">
        <v>942</v>
      </c>
      <c r="D190" s="53" t="s">
        <v>983</v>
      </c>
      <c r="E190" s="44" t="s">
        <v>146</v>
      </c>
      <c r="F190" s="53" t="s">
        <v>959</v>
      </c>
      <c r="G190" s="53" t="s">
        <v>292</v>
      </c>
      <c r="H190" s="53" t="s">
        <v>975</v>
      </c>
      <c r="I190" s="53" t="s">
        <v>969</v>
      </c>
      <c r="J190" s="53" t="s">
        <v>293</v>
      </c>
      <c r="K190" s="53" t="s">
        <v>26</v>
      </c>
      <c r="L190" s="44"/>
      <c r="M190" s="53"/>
      <c r="N190" s="53">
        <v>1815</v>
      </c>
      <c r="O190" s="44" t="s">
        <v>146</v>
      </c>
      <c r="P190" s="53" t="s">
        <v>959</v>
      </c>
      <c r="Q190" s="53" t="s">
        <v>292</v>
      </c>
    </row>
    <row r="191" spans="1:17" ht="31.2" x14ac:dyDescent="0.3">
      <c r="A191" s="49" t="s">
        <v>690</v>
      </c>
      <c r="B191" s="44" t="s">
        <v>691</v>
      </c>
      <c r="C191" s="53" t="s">
        <v>976</v>
      </c>
      <c r="D191" s="53" t="s">
        <v>982</v>
      </c>
      <c r="E191" s="44" t="s">
        <v>266</v>
      </c>
      <c r="F191" s="53" t="s">
        <v>959</v>
      </c>
      <c r="G191" s="53" t="s">
        <v>73</v>
      </c>
      <c r="H191" s="53" t="s">
        <v>974</v>
      </c>
      <c r="I191" s="53" t="s">
        <v>967</v>
      </c>
      <c r="J191" s="53">
        <v>1811</v>
      </c>
      <c r="K191" s="53" t="s">
        <v>788</v>
      </c>
      <c r="L191" s="44"/>
      <c r="M191" s="53"/>
      <c r="N191" s="53">
        <v>1815</v>
      </c>
      <c r="O191" s="44" t="s">
        <v>218</v>
      </c>
      <c r="P191" s="53" t="s">
        <v>961</v>
      </c>
      <c r="Q191" s="53" t="s">
        <v>785</v>
      </c>
    </row>
    <row r="192" spans="1:17" ht="15.6" x14ac:dyDescent="0.3">
      <c r="A192" s="49" t="s">
        <v>415</v>
      </c>
      <c r="B192" s="44" t="s">
        <v>761</v>
      </c>
      <c r="C192" s="53" t="s">
        <v>961</v>
      </c>
      <c r="D192" s="53" t="s">
        <v>961</v>
      </c>
      <c r="E192" s="44" t="s">
        <v>763</v>
      </c>
      <c r="F192" s="53" t="s">
        <v>959</v>
      </c>
      <c r="G192" s="53" t="s">
        <v>764</v>
      </c>
      <c r="H192" s="53" t="s">
        <v>973</v>
      </c>
      <c r="I192" s="53" t="s">
        <v>968</v>
      </c>
      <c r="J192" s="53">
        <v>1811</v>
      </c>
      <c r="K192" s="53" t="s">
        <v>26</v>
      </c>
      <c r="L192" s="44"/>
      <c r="M192" s="53"/>
      <c r="N192" s="53">
        <v>1815</v>
      </c>
      <c r="O192" s="44" t="s">
        <v>763</v>
      </c>
      <c r="P192" s="53" t="s">
        <v>959</v>
      </c>
      <c r="Q192" s="53" t="s">
        <v>764</v>
      </c>
    </row>
    <row r="193" spans="1:17" ht="15.6" x14ac:dyDescent="0.3">
      <c r="A193" s="49" t="s">
        <v>734</v>
      </c>
      <c r="B193" s="44" t="s">
        <v>949</v>
      </c>
      <c r="C193" s="53" t="s">
        <v>950</v>
      </c>
      <c r="D193" s="53" t="s">
        <v>984</v>
      </c>
      <c r="E193" s="44" t="s">
        <v>354</v>
      </c>
      <c r="F193" s="53" t="s">
        <v>959</v>
      </c>
      <c r="G193" s="53" t="s">
        <v>400</v>
      </c>
      <c r="H193" s="53" t="s">
        <v>974</v>
      </c>
      <c r="I193" s="53" t="s">
        <v>967</v>
      </c>
      <c r="J193" s="53">
        <v>1811</v>
      </c>
      <c r="K193" s="53" t="s">
        <v>788</v>
      </c>
      <c r="L193" s="44"/>
      <c r="M193" s="53"/>
      <c r="N193" s="53">
        <v>1815</v>
      </c>
      <c r="O193" s="44" t="s">
        <v>218</v>
      </c>
      <c r="P193" s="53" t="s">
        <v>961</v>
      </c>
      <c r="Q193" s="53" t="s">
        <v>785</v>
      </c>
    </row>
    <row r="194" spans="1:17" ht="15.6" x14ac:dyDescent="0.3">
      <c r="A194" s="49" t="s">
        <v>689</v>
      </c>
      <c r="B194" s="44" t="s">
        <v>773</v>
      </c>
      <c r="C194" s="53" t="s">
        <v>961</v>
      </c>
      <c r="D194" s="53" t="s">
        <v>961</v>
      </c>
      <c r="E194" s="44" t="s">
        <v>344</v>
      </c>
      <c r="F194" s="53" t="s">
        <v>959</v>
      </c>
      <c r="G194" s="53" t="s">
        <v>54</v>
      </c>
      <c r="H194" s="53" t="s">
        <v>973</v>
      </c>
      <c r="I194" s="53" t="s">
        <v>968</v>
      </c>
      <c r="J194" s="53">
        <v>1811</v>
      </c>
      <c r="K194" s="53" t="s">
        <v>788</v>
      </c>
      <c r="L194" s="44"/>
      <c r="M194" s="53"/>
      <c r="N194" s="53">
        <v>1815</v>
      </c>
      <c r="O194" s="44" t="s">
        <v>218</v>
      </c>
      <c r="P194" s="53" t="s">
        <v>961</v>
      </c>
      <c r="Q194" s="53" t="s">
        <v>785</v>
      </c>
    </row>
    <row r="195" spans="1:17" ht="15.6" x14ac:dyDescent="0.3">
      <c r="A195" s="49" t="s">
        <v>317</v>
      </c>
      <c r="B195" s="44" t="s">
        <v>282</v>
      </c>
      <c r="C195" s="53" t="s">
        <v>952</v>
      </c>
      <c r="D195" s="53" t="s">
        <v>983</v>
      </c>
      <c r="E195" s="44" t="s">
        <v>306</v>
      </c>
      <c r="F195" s="53" t="s">
        <v>960</v>
      </c>
      <c r="G195" s="53" t="s">
        <v>231</v>
      </c>
      <c r="H195" s="53" t="s">
        <v>975</v>
      </c>
      <c r="I195" s="53" t="s">
        <v>969</v>
      </c>
      <c r="J195" s="53" t="s">
        <v>232</v>
      </c>
      <c r="K195" s="53" t="s">
        <v>26</v>
      </c>
      <c r="L195" s="44"/>
      <c r="M195" s="53"/>
      <c r="N195" s="53">
        <v>1920</v>
      </c>
      <c r="O195" s="44" t="s">
        <v>306</v>
      </c>
      <c r="P195" s="53" t="s">
        <v>960</v>
      </c>
      <c r="Q195" s="53" t="s">
        <v>231</v>
      </c>
    </row>
    <row r="196" spans="1:17" ht="15.6" x14ac:dyDescent="0.3">
      <c r="A196" s="49" t="s">
        <v>303</v>
      </c>
      <c r="B196" s="44" t="s">
        <v>282</v>
      </c>
      <c r="C196" s="53" t="s">
        <v>952</v>
      </c>
      <c r="D196" s="53" t="s">
        <v>983</v>
      </c>
      <c r="E196" s="44" t="s">
        <v>304</v>
      </c>
      <c r="F196" s="53" t="s">
        <v>959</v>
      </c>
      <c r="G196" s="53" t="s">
        <v>231</v>
      </c>
      <c r="H196" s="53" t="s">
        <v>975</v>
      </c>
      <c r="I196" s="53" t="s">
        <v>969</v>
      </c>
      <c r="J196" s="53" t="s">
        <v>232</v>
      </c>
      <c r="K196" s="53" t="s">
        <v>26</v>
      </c>
      <c r="L196" s="44"/>
      <c r="M196" s="53"/>
      <c r="N196" s="53">
        <v>1815</v>
      </c>
      <c r="O196" s="44" t="s">
        <v>256</v>
      </c>
      <c r="P196" s="53" t="s">
        <v>256</v>
      </c>
      <c r="Q196" s="53" t="s">
        <v>231</v>
      </c>
    </row>
    <row r="197" spans="1:17" ht="15.6" x14ac:dyDescent="0.3">
      <c r="A197" s="49" t="s">
        <v>311</v>
      </c>
      <c r="B197" s="44" t="s">
        <v>282</v>
      </c>
      <c r="C197" s="53" t="s">
        <v>952</v>
      </c>
      <c r="D197" s="53" t="s">
        <v>983</v>
      </c>
      <c r="E197" s="44" t="s">
        <v>312</v>
      </c>
      <c r="F197" s="53" t="s">
        <v>959</v>
      </c>
      <c r="G197" s="53" t="s">
        <v>231</v>
      </c>
      <c r="H197" s="53" t="s">
        <v>975</v>
      </c>
      <c r="I197" s="53" t="s">
        <v>969</v>
      </c>
      <c r="J197" s="53" t="s">
        <v>232</v>
      </c>
      <c r="K197" s="53" t="s">
        <v>26</v>
      </c>
      <c r="L197" s="44"/>
      <c r="M197" s="53"/>
      <c r="N197" s="53" t="s">
        <v>313</v>
      </c>
      <c r="O197" s="44" t="s">
        <v>240</v>
      </c>
      <c r="P197" s="53" t="s">
        <v>534</v>
      </c>
      <c r="Q197" s="53" t="s">
        <v>113</v>
      </c>
    </row>
    <row r="198" spans="1:17" ht="15.6" x14ac:dyDescent="0.3">
      <c r="A198" s="49" t="s">
        <v>315</v>
      </c>
      <c r="B198" s="44" t="s">
        <v>282</v>
      </c>
      <c r="C198" s="53" t="s">
        <v>952</v>
      </c>
      <c r="D198" s="53" t="s">
        <v>983</v>
      </c>
      <c r="E198" s="44" t="s">
        <v>306</v>
      </c>
      <c r="F198" s="53" t="s">
        <v>960</v>
      </c>
      <c r="G198" s="53" t="s">
        <v>231</v>
      </c>
      <c r="H198" s="53" t="s">
        <v>975</v>
      </c>
      <c r="I198" s="53" t="s">
        <v>969</v>
      </c>
      <c r="J198" s="53" t="s">
        <v>232</v>
      </c>
      <c r="K198" s="53" t="s">
        <v>26</v>
      </c>
      <c r="L198" s="44"/>
      <c r="M198" s="53"/>
      <c r="N198" s="53">
        <v>1815</v>
      </c>
      <c r="O198" s="44" t="s">
        <v>306</v>
      </c>
      <c r="P198" s="53" t="s">
        <v>960</v>
      </c>
      <c r="Q198" s="53" t="s">
        <v>231</v>
      </c>
    </row>
    <row r="199" spans="1:17" ht="31.2" x14ac:dyDescent="0.3">
      <c r="A199" s="49" t="s">
        <v>316</v>
      </c>
      <c r="B199" s="44" t="s">
        <v>282</v>
      </c>
      <c r="C199" s="53" t="s">
        <v>952</v>
      </c>
      <c r="D199" s="53" t="s">
        <v>983</v>
      </c>
      <c r="E199" s="44" t="s">
        <v>233</v>
      </c>
      <c r="F199" s="53" t="s">
        <v>959</v>
      </c>
      <c r="G199" s="53" t="s">
        <v>231</v>
      </c>
      <c r="H199" s="53" t="s">
        <v>975</v>
      </c>
      <c r="I199" s="53" t="s">
        <v>969</v>
      </c>
      <c r="J199" s="53" t="s">
        <v>232</v>
      </c>
      <c r="K199" s="53" t="s">
        <v>26</v>
      </c>
      <c r="L199" s="44"/>
      <c r="M199" s="53"/>
      <c r="N199" s="53">
        <v>1815</v>
      </c>
      <c r="O199" s="44" t="s">
        <v>256</v>
      </c>
      <c r="P199" s="53" t="s">
        <v>256</v>
      </c>
      <c r="Q199" s="53" t="s">
        <v>231</v>
      </c>
    </row>
    <row r="200" spans="1:17" ht="15.6" x14ac:dyDescent="0.3">
      <c r="A200" s="49" t="s">
        <v>290</v>
      </c>
      <c r="B200" s="44" t="s">
        <v>282</v>
      </c>
      <c r="C200" s="53" t="s">
        <v>952</v>
      </c>
      <c r="D200" s="53" t="s">
        <v>983</v>
      </c>
      <c r="E200" s="44" t="s">
        <v>291</v>
      </c>
      <c r="F200" s="53" t="s">
        <v>960</v>
      </c>
      <c r="G200" s="53" t="s">
        <v>292</v>
      </c>
      <c r="H200" s="53" t="s">
        <v>975</v>
      </c>
      <c r="I200" s="53" t="s">
        <v>969</v>
      </c>
      <c r="J200" s="53" t="s">
        <v>293</v>
      </c>
      <c r="K200" s="53" t="s">
        <v>788</v>
      </c>
      <c r="L200" s="44"/>
      <c r="M200" s="53"/>
      <c r="N200" s="53">
        <v>1815</v>
      </c>
      <c r="O200" s="44" t="s">
        <v>218</v>
      </c>
      <c r="P200" s="53" t="s">
        <v>961</v>
      </c>
      <c r="Q200" s="53" t="s">
        <v>785</v>
      </c>
    </row>
    <row r="201" spans="1:17" ht="15.6" x14ac:dyDescent="0.3">
      <c r="A201" s="49" t="s">
        <v>66</v>
      </c>
      <c r="B201" s="44" t="s">
        <v>282</v>
      </c>
      <c r="C201" s="53" t="s">
        <v>952</v>
      </c>
      <c r="D201" s="53" t="s">
        <v>983</v>
      </c>
      <c r="E201" s="44" t="s">
        <v>299</v>
      </c>
      <c r="F201" s="53" t="s">
        <v>959</v>
      </c>
      <c r="G201" s="53" t="s">
        <v>292</v>
      </c>
      <c r="H201" s="53" t="s">
        <v>975</v>
      </c>
      <c r="I201" s="53" t="s">
        <v>969</v>
      </c>
      <c r="J201" s="53" t="s">
        <v>293</v>
      </c>
      <c r="K201" s="53" t="s">
        <v>26</v>
      </c>
      <c r="L201" s="44"/>
      <c r="M201" s="53"/>
      <c r="N201" s="53">
        <v>1815</v>
      </c>
      <c r="O201" s="44" t="s">
        <v>28</v>
      </c>
      <c r="P201" s="53" t="s">
        <v>534</v>
      </c>
      <c r="Q201" s="53" t="s">
        <v>292</v>
      </c>
    </row>
    <row r="202" spans="1:17" ht="15.6" x14ac:dyDescent="0.3">
      <c r="A202" s="49" t="s">
        <v>296</v>
      </c>
      <c r="B202" s="44" t="s">
        <v>282</v>
      </c>
      <c r="C202" s="53" t="s">
        <v>952</v>
      </c>
      <c r="D202" s="53" t="s">
        <v>983</v>
      </c>
      <c r="E202" s="44" t="s">
        <v>297</v>
      </c>
      <c r="F202" s="53" t="s">
        <v>959</v>
      </c>
      <c r="G202" s="53" t="s">
        <v>292</v>
      </c>
      <c r="H202" s="53" t="s">
        <v>975</v>
      </c>
      <c r="I202" s="53" t="s">
        <v>969</v>
      </c>
      <c r="J202" s="53" t="s">
        <v>293</v>
      </c>
      <c r="K202" s="53" t="s">
        <v>26</v>
      </c>
      <c r="L202" s="44"/>
      <c r="M202" s="53"/>
      <c r="N202" s="53">
        <v>1815</v>
      </c>
      <c r="O202" s="44" t="s">
        <v>297</v>
      </c>
      <c r="P202" s="53" t="s">
        <v>959</v>
      </c>
      <c r="Q202" s="53" t="s">
        <v>292</v>
      </c>
    </row>
  </sheetData>
  <autoFilter ref="A3:Q202" xr:uid="{00000000-0009-0000-0000-000006000000}">
    <sortState xmlns:xlrd2="http://schemas.microsoft.com/office/spreadsheetml/2017/richdata2" ref="A4:Q202">
      <sortCondition ref="B3:B202"/>
    </sortState>
  </autoFilter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3:B24"/>
  <sheetViews>
    <sheetView workbookViewId="0">
      <selection activeCell="J24" sqref="J24"/>
    </sheetView>
  </sheetViews>
  <sheetFormatPr defaultRowHeight="14.4" x14ac:dyDescent="0.3"/>
  <cols>
    <col min="1" max="1" width="12.109375" bestFit="1" customWidth="1"/>
    <col min="2" max="2" width="26.5546875" bestFit="1" customWidth="1"/>
  </cols>
  <sheetData>
    <row r="3" spans="1:2" x14ac:dyDescent="0.3">
      <c r="A3" s="61" t="s">
        <v>1061</v>
      </c>
      <c r="B3" t="s">
        <v>1062</v>
      </c>
    </row>
    <row r="4" spans="1:2" x14ac:dyDescent="0.3">
      <c r="A4" s="62" t="s">
        <v>256</v>
      </c>
      <c r="B4" s="63">
        <v>6</v>
      </c>
    </row>
    <row r="5" spans="1:2" x14ac:dyDescent="0.3">
      <c r="A5" s="64" t="s">
        <v>959</v>
      </c>
      <c r="B5" s="63">
        <v>6</v>
      </c>
    </row>
    <row r="6" spans="1:2" x14ac:dyDescent="0.3">
      <c r="A6" s="62" t="s">
        <v>959</v>
      </c>
      <c r="B6" s="63">
        <v>18</v>
      </c>
    </row>
    <row r="7" spans="1:2" x14ac:dyDescent="0.3">
      <c r="A7" s="64" t="s">
        <v>959</v>
      </c>
      <c r="B7" s="63">
        <v>18</v>
      </c>
    </row>
    <row r="8" spans="1:2" x14ac:dyDescent="0.3">
      <c r="A8" s="62" t="s">
        <v>534</v>
      </c>
      <c r="B8" s="63">
        <v>97</v>
      </c>
    </row>
    <row r="9" spans="1:2" x14ac:dyDescent="0.3">
      <c r="A9" s="64" t="s">
        <v>256</v>
      </c>
      <c r="B9" s="63">
        <v>2</v>
      </c>
    </row>
    <row r="10" spans="1:2" x14ac:dyDescent="0.3">
      <c r="A10" s="64" t="s">
        <v>959</v>
      </c>
      <c r="B10" s="63">
        <v>61</v>
      </c>
    </row>
    <row r="11" spans="1:2" x14ac:dyDescent="0.3">
      <c r="A11" s="64" t="s">
        <v>32</v>
      </c>
      <c r="B11" s="63">
        <v>26</v>
      </c>
    </row>
    <row r="12" spans="1:2" x14ac:dyDescent="0.3">
      <c r="A12" s="64" t="s">
        <v>960</v>
      </c>
      <c r="B12" s="63">
        <v>4</v>
      </c>
    </row>
    <row r="13" spans="1:2" x14ac:dyDescent="0.3">
      <c r="A13" s="64" t="s">
        <v>961</v>
      </c>
      <c r="B13" s="63">
        <v>4</v>
      </c>
    </row>
    <row r="14" spans="1:2" x14ac:dyDescent="0.3">
      <c r="A14" s="62" t="s">
        <v>964</v>
      </c>
      <c r="B14" s="63">
        <v>3</v>
      </c>
    </row>
    <row r="15" spans="1:2" x14ac:dyDescent="0.3">
      <c r="A15" s="64" t="s">
        <v>959</v>
      </c>
      <c r="B15" s="63">
        <v>1</v>
      </c>
    </row>
    <row r="16" spans="1:2" x14ac:dyDescent="0.3">
      <c r="A16" s="64" t="s">
        <v>964</v>
      </c>
      <c r="B16" s="63">
        <v>2</v>
      </c>
    </row>
    <row r="17" spans="1:2" x14ac:dyDescent="0.3">
      <c r="A17" s="62" t="s">
        <v>960</v>
      </c>
      <c r="B17" s="63">
        <v>48</v>
      </c>
    </row>
    <row r="18" spans="1:2" x14ac:dyDescent="0.3">
      <c r="A18" s="64" t="s">
        <v>959</v>
      </c>
      <c r="B18" s="63">
        <v>1</v>
      </c>
    </row>
    <row r="19" spans="1:2" x14ac:dyDescent="0.3">
      <c r="A19" s="64" t="s">
        <v>960</v>
      </c>
      <c r="B19" s="63">
        <v>47</v>
      </c>
    </row>
    <row r="20" spans="1:2" x14ac:dyDescent="0.3">
      <c r="A20" s="62" t="s">
        <v>961</v>
      </c>
      <c r="B20" s="63">
        <v>27</v>
      </c>
    </row>
    <row r="21" spans="1:2" x14ac:dyDescent="0.3">
      <c r="A21" s="64" t="s">
        <v>959</v>
      </c>
      <c r="B21" s="63">
        <v>17</v>
      </c>
    </row>
    <row r="22" spans="1:2" x14ac:dyDescent="0.3">
      <c r="A22" s="64" t="s">
        <v>32</v>
      </c>
      <c r="B22" s="63">
        <v>9</v>
      </c>
    </row>
    <row r="23" spans="1:2" x14ac:dyDescent="0.3">
      <c r="A23" s="64" t="s">
        <v>960</v>
      </c>
      <c r="B23" s="63">
        <v>1</v>
      </c>
    </row>
    <row r="24" spans="1:2" x14ac:dyDescent="0.3">
      <c r="A24" s="62" t="s">
        <v>789</v>
      </c>
      <c r="B24" s="63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D15"/>
  <sheetViews>
    <sheetView workbookViewId="0">
      <selection activeCell="F18" sqref="F18"/>
    </sheetView>
  </sheetViews>
  <sheetFormatPr defaultRowHeight="14.4" x14ac:dyDescent="0.3"/>
  <cols>
    <col min="1" max="1" width="15.6640625" customWidth="1"/>
    <col min="2" max="2" width="11.6640625" customWidth="1"/>
    <col min="3" max="3" width="14.109375" bestFit="1" customWidth="1"/>
    <col min="4" max="4" width="15.88671875" customWidth="1"/>
  </cols>
  <sheetData>
    <row r="1" spans="1:4" x14ac:dyDescent="0.3">
      <c r="A1" s="81" t="s">
        <v>1051</v>
      </c>
      <c r="B1" s="81"/>
      <c r="C1" s="81"/>
      <c r="D1" s="81"/>
    </row>
    <row r="2" spans="1:4" ht="15" thickBot="1" x14ac:dyDescent="0.35">
      <c r="A2" s="16"/>
    </row>
    <row r="3" spans="1:4" x14ac:dyDescent="0.3">
      <c r="A3" s="66" t="s">
        <v>1</v>
      </c>
      <c r="B3" s="73" t="s">
        <v>1041</v>
      </c>
      <c r="C3" s="35" t="s">
        <v>989</v>
      </c>
      <c r="D3" s="36" t="s">
        <v>1052</v>
      </c>
    </row>
    <row r="4" spans="1:4" x14ac:dyDescent="0.3">
      <c r="A4" s="67" t="s">
        <v>9</v>
      </c>
      <c r="B4" s="70">
        <v>7</v>
      </c>
      <c r="C4" s="25">
        <v>14</v>
      </c>
      <c r="D4" s="37">
        <f>GETPIVOTDATA("Artist",$A$3,"Artist","Albani")/C4*100</f>
        <v>50</v>
      </c>
    </row>
    <row r="5" spans="1:4" x14ac:dyDescent="0.3">
      <c r="A5" s="67" t="s">
        <v>188</v>
      </c>
      <c r="B5" s="70">
        <v>5</v>
      </c>
      <c r="C5" s="25">
        <v>10</v>
      </c>
      <c r="D5" s="37">
        <f>GETPIVOTDATA("Artist",$A$3,"Artist","Barocci")/C5*100</f>
        <v>50</v>
      </c>
    </row>
    <row r="6" spans="1:4" x14ac:dyDescent="0.3">
      <c r="A6" s="67" t="s">
        <v>330</v>
      </c>
      <c r="B6" s="70">
        <v>6</v>
      </c>
      <c r="C6" s="25">
        <v>11</v>
      </c>
      <c r="D6" s="37">
        <f>GETPIVOTDATA("Artist",$A$3,"Artist","Carracci (Annibale)")/C6*100</f>
        <v>54.54545454545454</v>
      </c>
    </row>
    <row r="7" spans="1:4" x14ac:dyDescent="0.3">
      <c r="A7" s="69" t="s">
        <v>61</v>
      </c>
      <c r="B7" s="71">
        <v>5</v>
      </c>
      <c r="C7" s="38">
        <v>5</v>
      </c>
      <c r="D7" s="39">
        <f>GETPIVOTDATA("Artist",$A$3,"Artist","Corregio")/C7*100</f>
        <v>100</v>
      </c>
    </row>
    <row r="8" spans="1:4" x14ac:dyDescent="0.3">
      <c r="A8" s="67" t="s">
        <v>536</v>
      </c>
      <c r="B8" s="70">
        <v>6</v>
      </c>
      <c r="C8" s="25">
        <v>9</v>
      </c>
      <c r="D8" s="37">
        <f>GETPIVOTDATA("Artist",$A$3,"Artist","Giulio Romano")/C8*100</f>
        <v>66.666666666666657</v>
      </c>
    </row>
    <row r="9" spans="1:4" x14ac:dyDescent="0.3">
      <c r="A9" s="74" t="s">
        <v>119</v>
      </c>
      <c r="B9" s="75">
        <v>14</v>
      </c>
      <c r="C9" s="40">
        <v>33</v>
      </c>
      <c r="D9" s="37">
        <f>GETPIVOTDATA("Artist",$A$3,"Artist","Guercino")/C9*100</f>
        <v>42.424242424242422</v>
      </c>
    </row>
    <row r="10" spans="1:4" x14ac:dyDescent="0.3">
      <c r="A10" s="67" t="s">
        <v>559</v>
      </c>
      <c r="B10" s="70">
        <v>9</v>
      </c>
      <c r="C10" s="25">
        <v>18</v>
      </c>
      <c r="D10" s="37">
        <f>GETPIVOTDATA("Artist",$A$3,"Artist","Guido Reni")/C10*100</f>
        <v>50</v>
      </c>
    </row>
    <row r="11" spans="1:4" x14ac:dyDescent="0.3">
      <c r="A11" s="67" t="s">
        <v>705</v>
      </c>
      <c r="B11" s="70">
        <v>7</v>
      </c>
      <c r="C11" s="25">
        <v>25</v>
      </c>
      <c r="D11" s="37">
        <f>GETPIVOTDATA("Artist",$A$3,"Artist","Perugino")/C11*100</f>
        <v>28.000000000000004</v>
      </c>
    </row>
    <row r="12" spans="1:4" x14ac:dyDescent="0.3">
      <c r="A12" s="69" t="s">
        <v>628</v>
      </c>
      <c r="B12" s="71">
        <v>16</v>
      </c>
      <c r="C12" s="38">
        <v>17</v>
      </c>
      <c r="D12" s="39">
        <f>GETPIVOTDATA("Artist",$A$3,"Artist","Raphael")/C12*100</f>
        <v>94.117647058823522</v>
      </c>
    </row>
    <row r="13" spans="1:4" x14ac:dyDescent="0.3">
      <c r="A13" s="69" t="s">
        <v>741</v>
      </c>
      <c r="B13" s="71">
        <v>8</v>
      </c>
      <c r="C13" s="38">
        <v>10</v>
      </c>
      <c r="D13" s="39">
        <f>GETPIVOTDATA("Artist",$A$3,"Artist","Titian")/C13*100</f>
        <v>80</v>
      </c>
    </row>
    <row r="14" spans="1:4" x14ac:dyDescent="0.3">
      <c r="A14" s="67" t="s">
        <v>282</v>
      </c>
      <c r="B14" s="70">
        <v>8</v>
      </c>
      <c r="C14" s="25">
        <v>18</v>
      </c>
      <c r="D14" s="37">
        <f>GETPIVOTDATA("Artist",$A$3,"Artist","Veronese")/C14*100</f>
        <v>44.444444444444443</v>
      </c>
    </row>
    <row r="15" spans="1:4" ht="15" thickBot="1" x14ac:dyDescent="0.35">
      <c r="A15" s="68" t="s">
        <v>789</v>
      </c>
      <c r="B15" s="72">
        <v>91</v>
      </c>
      <c r="C15" s="41">
        <f>SUM(C4:C14)</f>
        <v>170</v>
      </c>
      <c r="D15" s="42">
        <f>GETPIVOTDATA("Artist",$A$3)/C15*100</f>
        <v>53.529411764705884</v>
      </c>
    </row>
  </sheetData>
  <mergeCells count="1">
    <mergeCell ref="A1:D1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L o c a t i o n   R a t i o s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a 3 e 6 c f 9 - 8 0 2 2 - 4 9 7 1 - 9 5 0 6 - 7 0 2 4 0 0 9 c 7 a 4 d " > < T r a n s i t i o n > M o v e T o < / T r a n s i t i o n > < E f f e c t > S t a t i o n < / E f f e c t > < T h e m e > L i g h t 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 4 4 . 2 1 6 9 8 9 1 1 3 0 8 3 1 4 5 < / L a t i t u d e > < L o n g i t u d e > 1 2 . 5 6 4 0 5 8 0 7 7 1 8 6 7 1 5 < / L o n g i t u d e > < R o t a t i o n > 0 < / R o t a t i o n > < P i v o t A n g l e > - 0 . 0 4 0 4 4 8 7 1 4 0 3 2 0 1 0 4 7 4 < / P i v o t A n g l e > < D i s t a n c e > 0 . 1 6 3 8 4 0 0 0 0 0 0 0 0 0 0 0 4 < / D i s t a n c e > < / C a m e r a > < I m a g e > i V B O R w 0 K G g o A A A A N S U h E U g A A A N Q A A A B 1 C A Y A A A A 2 n s 9 T A A A A A X N S R 0 I A r s 4 c 6 Q A A A A R n Q U 1 B A A C x j w v 8 Y Q U A A A A J c E h Z c w A A A w E A A A M B A Q u M U I Q A A F g O S U R B V H h e 7 d 0 J 0 C Z V e S / w 8 8 0 A 4 z D I M I O y C q K 4 Y E Q R Y 1 S Q u E a D Q l x C o m i U U o z X i K l c r b o 3 a q h b o e q a V H K N l U S N w j U V R B I 0 g E u i G A l R o y B R E F c 0 K p u C s g / 7 N m x z + 3 f m + 3 + e a b r f 7 / 1 m p 2 7 + V V 3 d b / f p c 5 7 9 e c 7 p f t 9 3 5 o w z z l j z K 7 / y K 2 X J k i U F f v K T n 5 S f / v S n 5 T n P e U 6 5 / P L L y 0 0 3 3 V S 3 f f b Z p + y 9 9 9 6 1 z Q 9 / + M O y 3 3 7 7 l S u v v L J s u + 2 2 9 f q j H v W o s s 0 2 2 5 T 7 7 r u v X H r p p b X d 1 7 / + 9 f K s Z z 2 r X H b Z Z e W 5 z 3 1 u 3 c / M z N R r 9 9 x z T 3 n 8 4 x 9 f + 3 j 4 w x 9 e + 7 n 2 2 m v L L b f c U h 7 z m M d U G u 6 + + + 7 a F o y P n n 3 3 3 b f 2 8 d n P f r Z c f / 3 1 5 S E P e U g 9 d 9 1 1 1 5 V f / d V f r Z + v v v r q c t V V V 1 V 6 l i 1 b V u / F l / t u v f X W 8 p 3 v f K e 8 5 C U v q Z / v u O O O c v P N N 9 e x l y 9 f X i 6 6 6 K J y w A E H l J 1 2 2 q m O e / / 9 9 9 d 9 E B n 0 g Z a H P e x h 9 V g f i x Y t K j / 6 0 Y 8 q z f p / 6 1 v f W n b Y Y Y d 6 P V i z Z k 2 5 4 o o r a p / G 3 2 W X X W a v r D / u v f f e 8 o M f / K D K c + X K l Z W P 2 2 + / f f Z q q b r 5 / v e / X 5 7 x j G f M j U f O 2 2 2 3 X e W f X s g w I K + H P v S h 9 f i s s 8 6 q f D 7 h C U + o e o P V q 1 f X M c n b / e T 9 W 7 / 1 W / V 8 b K o P v N I 5 + S 9 e v L h + 3 n n n n W e v j u M f / / E f y 6 / / + q + X M 8 8 8 s + y 4 4 4 7 l l 3 7 p l y q v z 3 v e 8 9 a h O U A X G 4 C f / e x n Z a + 9 9 q q 2 g W / n 6 R 7 I y n V 2 Q h Y + 0 8 3 6 Y O a r X / 1 q d + / a m 5 / 0 p C d V h 8 C k j g 3 e Y v v t t 5 8 z m m n w r / / 6 r 9 U g V 6 1 a V Q U I l E M Y T 3 z i E + t n D u R z i / / 8 z / + s T I 8 J m a D Q T M F 7 7 L F H P f 7 e 9 7 5 X n Z c w g h U r V t T x 8 G F P 2 W j R / 1 O e 8 p R y w w 0 3 1 H Y M n d E x A v T i X 9 D Q 3 n 2 h H c Y c C t z 7 l a 9 8 p f a H L n S C f s K L c x x M 2 7 Z f P C T Y b C z 8 / O c / L 3 f d d V c N e H v u u W e V B 8 P h 7 B d f f H H Z f / / 9 K 6 + M 6 8 4 7 7 y x f + 9 r X K q 1 P f e p T K w / 0 j V a O A n S 1 d O n S e j 9 Z o V l w 4 h D P f O Y z a x v 8 P e I R j 6 j H 0 w I t n N 8 2 C f S G B r r h r O g g 1 9 1 3 3 7 1 e 5 2 B 9 x L H p G q 2 C H d v m m J 3 t 1 z Y v f O E L y 4 U X X l i e 9 r S n V f 3 Z c 7 4 x c E S y G c L M + 9 / / / j U U y T s J F 1 O M + c c / / n H N O o g G B k D Y h O 8 Y U T o V 2 a Y F 5 h g u I x X 5 C I g D c 6 4 h 5 x F 9 h o R k f A K S x W Q T D s N R 8 K B v R g N 4 o e B k G 8 Z l f B G a c T E O P D B + w J N M B 2 R i 0 8 b 9 M o l 7 + l m m h W z E m C K z F q 1 h j q E f X G Q L o J e h P l v g r R + l O R K d X X P N N V X O + i M f B s z I d t 1 1 1 7 l I 7 H O c L A E r T m 5 s 5 9 y P P j q / 7 b b b y n n n n V e e / v S n T 8 w u C d C T Q O 4 M m v 4 m O V U C Y N v G O b Q J H n h 9 3 O M e V 8 e k R / S j l V x c W x 8 k y E V O I P i w C + M m A w a L 3 / n O d x 5 H I I h g 4 B E y w 8 P k t 7 / 9 7 S p I B o X o b 3 3 r W 7 W U I Q T E E h b i b 7 z x x q q U / g A t K F i / j N 9 e a c e g Z Z U h j 2 f I Q 8 r A J H r Q I P J S M p o e + c h H 1 r 4 Y L y d x P U b s 2 H 2 M l j N r Z 6 N E Y C C 2 c 8 8 9 t + y 2 2 2 6 V b 8 4 a u v Q z X / D g 4 L L O k P G 7 N 8 o Z A / m R E Y W h h f H j 3 3 1 o d h 1 c R 7 v A I l q 6 P t S / S E 4 + + g J 6 T c S W V T i h 0 s 1 9 y n G y c Z 0 B 0 q O x t Q H j a f u N b 3 y j V i l 4 J D t B Z h L I f Z J N 6 I + 8 9 c n O 6 M 6 4 7 j O 2 U h L 9 7 E U / n D 7 l o o 1 h a 4 8 + G U j w c E 6 f 5 B f 7 6 s s G n / o z 5 p C N B X / x F 3 9 R a f m n f / q n e s / 5 5 5 9 f 5 U / X / / 7 v / 1 4 D U K v v m Y 6 B 6 n q M X H 0 t 1 X E Q 5 Z 8 O K B h R I n O f K M R o i z D M c 8 Y o v Q 8 O Q K E M g H H w 7 o M O O q j W 5 P o d i 3 J n n 3 1 2 7 R / R + o 8 D U K 4 S 5 f D D D 6 / G J O s Q d D s P i X L Q 9 q U v f a n S + x u / 8 R t V Q B R 5 4 I E H z r V n T H j V P v T Y D z k R g e K z 7 z i y u g i 5 M T A U / S a B X M k Y X Q y I Q c V Q R H G 8 M T b 8 M j j O J q D 1 k S w s c C r 9 W n B g v H / h C 1 8 o h x x y y L w l G t B 5 3 2 5 A X x x A 6 d 1 e p x s y t 1 d 5 0 N M v / / I v V / v E g / 5 U N G Q t a O I H f 3 Q s C 0 k K 5 M b Q B d p k b f 2 R R + s 8 7 f w w G Z h s 9 C X B 2 N B G z 2 e c c U a d G 6 b c S z / o a b H 4 X e 9 6 1 3 E O G J Q o w S g Z I o N y s z 0 l 9 Y W S V K 6 N T n 0 W R b T t G 4 L r B I I p i w P a i p w y k P v 1 P Z S h I G m e 8 t 2 b 2 j b R j F I J g W D + 4 z / + o y p D v 6 K a h Q t C 4 4 i P f e x j y 6 M f / e g a J N D h P j Q E D M U 1 t O J r L D v i E a 1 o Z h S t X I y p 7 6 H y A s 9 K U e 3 H g k 6 g 7 U K c C T h R d I U O + i Q L R k h u 5 h m c T D v Z C d C P 5 2 Q r + u d M x t a e z s h D P w k e j l U C / X n v G N r M i i b H K h 1 7 u u z b V W R O H 3 Q s y A t 8 x q R H C 1 l 0 7 R o + 8 S a w y l y x M X r G k 3 Z s A / T b D 4 B 4 i 5 x d I x t w D p / u t b d x Y r Q 6 7 t P c Y s 6 h d G Z i r 5 M Y 7 d D K S f D 5 z 3 + + R h j C Y S i U 5 V 5 E c h I K M q e g I I y C d M m I r S p S n i i p x B I J + 8 w C w m U W Y 1 x y y S V V U B z e e B g T R V P z G 5 t B O U e Y F 1 x w Q S 3 Z K I B S G Q 4 4 J l w l I q e J I 8 f I w L j o M Y b 2 I j v l G Q c / x r e H 0 C 1 D K g u N 4 / 4 Y k Q z O w Z Q u M e C h u R R Z p d R i e J N k P w R y N y 4 9 4 g t 9 H F O Q k T X R K f v g Q x v t y Z J h g l V b 4 7 o 3 P J G N T C A L y B b 6 U x r i l R G r Y u Y D x w g v e P / Y x z 5 W v v v d 7 9 b z j J 8 d B O R D X q o W 4 5 K 3 x Y 7 I O g b / z / / 8 z 3 V s O u f 4 V n f Z E F v w G d 2 u k Q f Z 2 w 8 B D d H T E M g o + P j H P 1 7 7 n w 9 z J R 9 g h t A 4 B 6 a f / O Q n z 1 7 5 B R K V G T k D Z n T O M R g K S w p t I Y q Y j x G C e w j I n I u A l Q + H H X Z Y V e Q k u D 8 M q V 8 J j G P o r y 2 P G A i H Z h Q U Q J m M l e A I W o a h M P d Z 8 T n 4 4 I P r v Z T r G g W 4 T p g 2 k T j Z q w U Z 4 R 3 c m 4 h I N k P R O y U v O v S l X D E u e t G Z 4 I M v y H 4 h Y O R Z b Q u M i y c 0 k Q n 6 n C M z 8 k A T 2 g W f M S i v 8 c o B Q R + c L 4 b e Q n + c T v 8 p n d x L N s m 8 b W b S n r 6 0 4 U S c 9 Q U v e E H V 7 a R F H A F T K U i W + o A 2 C K H P Y x t 8 4 d / W h 2 D Z t 9 f Y g D 7 Z + E J W L P n B X I Y S u W Q Q z x i A k m 2 1 0 W w a Z j g i u 8 8 p H y j J Z 9 c I I I I K 3 E + Z H I Y x 2 W v D o Q j Y 5 6 y 6 J V s M w X W G H q F x e B k r N B A s Z a F F G 2 P 5 T D C E i w Z l g R q b A o 1 l F V F J K U u a m x E w O Y R n B q O s R G e f L 3 1 w N E H I W C k 9 H f c h 2 K D D p g 1 Z 2 a O P 0 o w B O c 8 Y h / q Z D y n V k 2 E A 7 e e c c 0 5 1 I n L A G 1 r N T Y x H D t r g l S y H Q H b a W a i h d 3 w k m L R w X t X C h t C h R J M x 7 I 3 J P v p O Q v 5 f / v K X q w 2 o B J T 2 9 N o 6 x x D w y s H J M J v y N v e R n 2 q I b j m 4 T O h a g g E 5 a C O g u T d w n m x S G R n D 4 5 n 4 x S S w w b k M Z R A G J s J 9 7 n O f q 3 M O k U m q f 9 W r X l W F a Q I 5 B s I g u C F w B A b 6 x S 9 + s b z s Z S + r z k T p j I e i R A V E P / v Z z 6 6 C B 4 w x 2 k R B z q 5 U J D R 0 G Y v S g j Z L 9 a H k J F A K J 1 B 9 i J 6 h 1 1 h Z a h + C e y i n b S N y O Y / 2 o U j d I q t / b c B A C y M P G B q D 1 i Z Z a 6 H g G O T g / t D k H N 2 S d e Z T x q X n l P Y L A d 0 J b o H + y U + g E u 0 9 a u k j c u + D D s y R O C l 7 0 A 7 f 8 8 k T J i 0 A 6 V d f e H b M M Y w j e H P Y l n 5 o 6 U M H f t p j t o v P a T C X o R g G g 9 Q B g X M u p Q C C d G x i O B + G o h Y Q E m V K p Y R n z 3 B i N C k n U p q Z L 4 n q w N B 8 V u 4 l m n k 2 x Z l k E 4 J 1 D + e z o d U + y 6 e i B g X J P h z L m N o n O g N h M r o x f P O b 3 6 y r j e 4 x 7 1 N K i J B k M 4 1 R U m R 4 p R g 0 k q 1 j Y 3 t Y L H p y B h m P Q w y V K P N B v / q j R 8 f k Q 4 7 m l c p B c y F j u U 4 P 8 2 W B F m S K B z T T J X s h M w / v y U C f + E Q / 2 b S Z y O e h s e h E x W P + R h f 0 Z Q x y Y M R 9 4 I 3 x K 9 X j T K 0 z Z I 8 W x 2 T g m P 7 Z F 0 e y 1 K 0 a i T 4 g 9 4 H + g h y 3 5 / q Q z d i n N p 7 L z T l U n E E p Z V 4 h g q l R E T J N u h t z J h F N Z p J 5 p H K C I j D M t s A g o V M + x y I I W Y G Q 3 U u B H L 1 9 C E w Z a M M M 4 7 a J k s m I F M Y Q 7 F 0 T L P T D 0 B h t l O 7 8 m E N R R p T N O c 0 D Z U r 3 G 7 t V z H w w D q e O Y + u b k a O H k T J I 9 L s m C z v H g O P 4 0 4 B c L S 5 x G A s S 5 m r 4 l 1 H J l 4 M 5 1 y 4 G T A M 0 J V r r z x j k H 5 k r k T j t o Y c e W h e s 6 I m M G K u N P v t w X u B W F p J v z s k o / d I Q y F + G B c Y r u J K T U l 7 Q Y 9 j 4 Z y / o b K c B + m c L Z I 9 m 8 t l Q 6 J d c 8 M l P B I 5 1 F i X M C U Q c g + c 1 H p u G l L 0 + w A B F G D D I 8 5 C 2 5 M k r P Z x N e s Y 0 A X k t h O F Z l E C H e p 7 Q t S E w q 3 g W T z i V / j A 5 b X q m S P y B c g 6 d w O A o y j V t + u A A M g j l c U T 0 o W k + 4 K k f q T m N + 2 N w + p E J G f 6 k 1 5 w m Q d a W N W K k o C Q z D k d q z y 8 E K o S / + Z u / K W 9 7 2 9 s q H 2 g O 3 / T c l u B B s n A / g O a z P u m S 3 m Q q 1 Q M b G H N A m Z 0 N c G C 2 o R 8 b 3 b l u P H 0 F z p N n 5 G 6 8 U 0 8 9 t b z y l a + c m 1 6 w n f A x D e g s g S 8 2 E 8 x l K M A E w 2 d E b k I 4 4 n g g R h c C z i k b m B A S d K t E T H F Q j G A W E p E I j J F y F v M 4 T C u z O B R D d 6 / X X T D D O P Q d g 7 Y Z d 1 p w D E 5 q b N E r y k C b c 4 Q 2 B N k 4 C o h s l D q c z P h x U u B E M Q 6 8 x g h l 0 T j Y J z 7 x i X q O E 5 m z i v T k Y N 5 I f u a v o j C D m w 9 4 I j t Z L V U D G v F H n 6 4 Z M / R P C 0 b O K d E g Q 7 G R t o + x L M r Y t U u 2 a E F W H F G m I z N Z R 2 k v u A 1 l K G B T r p k L p W / I P o 7 a w j V j k Q c 7 N M / 7 1 K c + V V + q N i 5 7 i 8 P h z b m W t z 6 0 j R P S E 5 m z Q V g n Q w U a y C J q T g a d m r Y d R I f K u b x M S G k i q n a E 9 y / / 8 i + 1 z q X E d u l R v 1 Z 0 M C j t M s T n P / / 5 l Q l 9 u m a x g F C j B O c Z l O X 1 C F q p g B 5 G 7 F 4 K V i o u B I J H H D 3 3 o h W / Y 0 I V k V q l j U X T P v A Q J a R f W V C Q A P 0 m s j I a B p p z 7 n M 8 K b B x 1 t C c q I l O x q K v T 3 / 6 0 / W N f 3 N B T j F N G R 8 o p 9 q 3 J v C s 5 F P W 4 X 3 I i I e A L j b j n r b i c Y 4 9 k E V s b Q z 0 N G 3 m F n y T h U D A R K t k Y d l d + f i K V 7 y i n m P r 5 E u G 0 4 J 9 R h / s l Z x n u s 7 r y 7 F 9 i B w U G + J 5 L o I M y N N F W N G U A c a J X C c Y W Q P R 5 k x A k B G 6 s q y d y B u H 0 z E u Y 4 g 8 i Q A E z Q A Q y j A Y R K K t K C N r x c H M t 9 A x r V O l P a B b 3 R 6 g h a P p i + J l M S U q B Z h b e g 3 l L W 9 5 S 3 V + R r U + I L + x e Y x r F J U M y T D I l Y y 9 M R C j m + T I l q / z b E k m x A M 9 4 5 U 8 x z J A Y D z B K k F g r E z U X w x r k i P 0 0 Q Y i x / p I h h 8 b C 4 b K Z k g Q Q W / o a O 2 u B Z q B f b F l 7 W J z P k / L R / p n m 2 h n m z N d y l p D 2 F G S 7 K B j 6 R e T J u E E i l H Z i C J c z y v + O g I R U j + I N R B H 4 T i c J E v M 4 H q f Y E 6 m H e f V Z x Y S G L H M l C h g b i B N + y y a t c 7 T O j 4 6 R C Y 0 o B X w Z W y C G x I y I y Y D k S r j h W b 8 O E 7 m c P 9 J J 5 1 U f u d 3 f m d q 4 f c N A V 3 p v w 9 0 o s W 4 l I X 2 K G / s g X s L / d K f x R O g a P 2 R n 0 h K V o I Y n V r x G j J Q 8 q A 3 d L o X 3 y 2 G 6 I + s 0 e 9 a X z b V 4 L r z u d d e g E 5 7 / P X t w 2 f n 3 e u Y E + Z e 5 9 D u s 2 0 h i E 7 1 w 8 7 R o T 9 j G T / 9 5 3 y f f w g f 7 m e L k s E 6 J R / l i Y a E q a E M I 7 V b p n z 5 y 1 9 e B 6 M I R r u Q R Q o D / + 3 f / m 0 1 D K + J S L e I 4 J x W E j F g D K U I o 5 X d g E J P O + 2 0 W o J i K F G A U D 3 P A r S i K f O F h U A Q m H Q f u j k 7 5 + T o M q L S U g a W 0 W S 5 D Y F M K G g M Z Z q 2 L i e r O D n k m d w Y z D k F E z r y n R 8 r b w z P f c 5 5 K Z k u A 8 a l h G 5 f r R G 9 2 w w 6 j U P 1 E Y M U I L W 1 4 S P 8 u K 4 f G 3 p C U y s P t k Z H C f h 9 Z x s K B t M g 9 P f 5 i H M D e u J 4 b Z s g Q S 7 B s t K Y R Q m O R K i Y Y b i E q x E F i N q Y M u f Q g U j H O Y B w h g y i B W I I z 5 5 w C d O C A y X p 0 / 3 m U p l w I l A G M k n P m O 5 B h y + G Z X K u T x v H m F Q m 9 C G D E c Y k Z Y j k 2 o F I z s k J O 5 n Q e K 1 y 5 w P D a J 0 C l H T o w C / D E 9 D s O U T r r J y r p d U 1 z s 0 Z g U z N T T 1 A F l w 4 o m D k 2 D d z 6 d A Y 5 I Q H M m 6 N k 1 7 I O c c g i K D 3 5 J N P r o t A f W i n e r C g g L Z U K g F H f v O b 3 1 w D n s c w d G g z P t A b v W c 8 1 9 p j t s D m 0 K C d Y / v Q b Z v P 7 i b B W J w J P c Z r w T F s 2 m Q L 2 m P w G a 1 o I d 8 5 h 2 I 0 h J g 5 E Y P R m L A I m 5 L M m e z / 7 d / + r Q 6 o / F C r e 3 Y 0 X x m i X / M e j s I g K J u R c p K 8 + u M 8 O h g A I u 0 5 n V Q q W h o b T Y i n K E b i f M 7 1 E a U E D B N v s k s C w h C s 3 E A i k P 5 T R m Z e I 3 O h b w i y q u V 8 q 3 e E j E c G Z / y W H s q k 1 D g L 4 4 m D Z Y 7 D y X I c c C C V Q + 7 T t 2 O y 5 Z C t E a I d y F H w E 7 i s H J K D d t p r Y + M g W f p 2 H u i G 8 X t 9 6 Z R T T q m y w 4 d j f a H D c 0 Z 6 + / C H P 1 w D k U x o s k 9 m + h E Y P / j B D 9 a g 8 o E P f K A + D F W x W B i R 8 e M g a I h M 3 E f 2 M X q b N h s T + k 6 f j s G Y z k X v C U L Z n C c P x 0 F k X e 9 t 3 5 T Q i M E Q N K W J e B E w M G g K N j f i I J T E o B m W F b s o b x p g g K E B A v V r f I o x D o E i U u a k Q H Q w r B g J h z I u x 3 Z O i Z M o q Z 7 V z 2 c + 8 5 m q c E b h X m W M A O D 5 l i z g c z J O o B 8 B J G U n O s N X o r b s w I A Z P l r 7 0 M Z i C p n o B 3 0 p S 1 s Z k b H A h f 8 o 1 t 7 8 B 7 / 6 C X / u Y 5 C q C H w L M v a M G m + U C f g i G x v a 2 8 z B 2 N F r w w t H c L 9 x B B F 9 K s c 5 t T 4 Z i u C J V 7 q R B Y 3 J I d y P N j L g q A I i u f t 9 B 3 t Z D R 8 v f v G L 6 w v Q 7 I Q M 9 O H 5 k a x l T u 5 7 V Z G J P f 7 1 C + i w x e n R Y I u x b y j a P h z b o u 9 s 1 U k 6 m s g i O s r 4 9 n Q H r q N 7 b g 7 F c A l C l u A o U Y S 5 D c N Q 7 8 s w l D u E s X f 9 C E B U I 0 z K A M Z O 4 Z w S A 4 5 F f F m D 8 x C g M d H g G s M D 0 c w 1 Q G u c g T P q h x E Y r z V 0 j C f C W p 6 n I E Z n f o g X 9 7 X w 2 c b 4 g J A E G 9 E b 3 Q z J y h 6 n U h a 3 K 5 b G 8 v U E X 0 Q j Y N C X P t D t W B v g H O 1 z r l x D q y V u K 3 R W E U V I f D J E E V 3 m C w Q E S p Y B 8 I 5 H / Z C B i o F M X T N P T Q A I 0 M e Z 6 M Q x / l x 3 7 6 / 9 2 q / N Z b w W 5 M C I t M 8 4 P p P p W M n t H U 3 t y N z K K D m 4 Z w x k F d n 1 4 R r 5 Z H y f 2 e p C g d 5 J N M B 8 b V p d o o k t 4 X O d R Q l O J V 1 7 r o R o S g J G 3 U 5 Q W z B s o I y h l x U R R q n 6 S 5 m F G E Q g i F A 8 M L R q 6 J z s Y W 6 g L E G H N v o 2 b + P Q 7 m W I D M y x P t 2 n H G X c 9 q 6 r 7 Q W H t r T z R J 5 R c G 7 L z 2 M w n o i t / 2 R k j u S z r O 1 Y O U O A 0 M 9 y g G d 8 J K o F 5 M E x K S D B A d C l T x k C 3 e 1 z H + 8 O o j f z H I o m F 7 w 6 5 n S C E 3 A M 5 6 O 7 S d C H Y M d 5 Z U T j R 8 8 c Z M i w y Q B i + D 6 j Y T 4 D j D N r L y P 2 2 1 Z j 7 O i Z 1 A e Q X W g A j j / f P Y E x o o / Q Q w f R o / G z H + K 9 B R r S n i z S z 5 x D S d s G c V J j E c X r R y A 7 u Y n S d U I g j B t E S V H O + X x H Z Q h q Z o Z O A J g y j u + 9 E F A M R X k k a k Z I M t S J J 5 5 Y f v u 3 f 7 s 6 i I U M r 0 Z x C K + O y C K Z n + h P X 5 w m S / 0 x a p F e t I 2 x y I J D p V o g s j N S m V H f e Z 4 W / h J g y C n R a Q z a 4 s + Y + o o i W o N E e x T d y p E 8 3 E P u F J Z 5 r Q 3 v n C i r s s Z w n G w + H 4 x J B v p 3 P w d s A 0 P k 3 w f H Y S v Q d 4 z W y F o Y y 3 k y 1 Q b f + n E M r u l r W r T y G h u z R d s m Y + K B T N H E 3 u g R L / b J t p P 6 b g P I A x x K p 6 1 R E L D G I r F G P i t x R D L Z R M T W g e h P 2 Y m G j E Y m a a N r I N I T Z D K E z 5 y n / V U j Y z F m a Z y y 7 R G u 7 M S o c Z 3 T h 6 f 3 + T 0 C 5 2 Q 2 D s v B 4 i z 6 Z 2 i u e X 6 V J / 7 6 Q v 8 Q y I I j o g + U W e g W b M i o F e J 8 U Q y 0 O / X U U 6 u M Z F x z K z Q K U h R 2 1 F F H z b Z c G 5 x k x h g 5 e U e h n A W f l E 8 m n A 1 N 5 n z r A / z R l 8 D A u A Q r v G X O z K h 8 D r 8 B 2 c W Y Y z d p 0 x p Z H + T g G n 7 w 7 d j e R u 9 j + h i C e + K Q 6 a 8 1 / I w D G U N 7 5 9 A u 6 J B l 0 H d Q b V u k L 3 t b x s t 9 6 z h U p 8 Q 1 r R A I m a B E e 1 H d K 0 T m D G 1 q d a N O Y 1 A I d I / r B j B B b T G W E R h D u + i h D 4 Z j z 6 h y j R I Z E E a 3 7 W r y E 1 c + r T x j 5 9 v L r i t 3 n J v z x U D a u p 9 R M p h 2 H M x z L O U p + h k 6 f i C C 0 p 7 B B z K e E j R Z e V p Y O u a Q x t Y 3 + Z A V W U L G g / b 1 H j I g L w 6 G B 3 w L C P h E P w h s G w I G E O O Q m f R N 5 z Y B T 3 D q B w x t 6 c a 9 e E G X z X F s I 5 / 7 c B 6 M G Z 6 h H 9 x a m Q z B 9 W q 4 X R t 9 p j / B J U G A j O I g 2 o a + 3 N v y F d 2 7 3 o 6 r r c 3 5 P u 2 5 Z v N Z H w K L / e I / + q M / m n s 5 1 n z I Y D Y l n z 2 D 9 T U A z 3 4 Y i A y i E 4 P I H I z N s W x g + d w q F A d U x 2 O M o s Z K I k 7 Q O p r M Y 2 V O B G c w x v G K v j 7 r U u / J J 5 e 7 O m O 7 f M 8 n l u + t X l 6 u v 3 d p e e T S 1 d U A 0 U q o S g c T f o b B W Q i E U R o L L Q w i m Q 6 / F M p 5 G X r o N K / w 2 Z w C T X k g 6 j G B F c P 5 H h G A 1 U X 9 o U 2 W j E I Z D 2 X H k A Q K f K J L R Y B 2 d P u S p 0 y J V u 1 l L u e d Q 9 / 6 A h + y k U C T D R 3 o 9 E o V Z y c b N K H / 5 t t X l x 9 e 2 W V r t M / c X 8 / h B f B D 9 / T s H P n 3 o R / Q F s / a M j z 3 x R D T j 3 3 6 H o I 2 N v J I f x n X P p t r 4 D j t A S 0 2 4 7 o G r r O d 9 l y L 3 K P P 0 G f f 3 u d 6 a J p b N s c o I 6 I 0 A r X 5 M p a 9 5 V R G K a p r k + c d V p z s R Q Y r c A x N W U M 5 F I V R B i P i e d 1 e O c g h G T D F M X r 9 i s T a I U j f r n G M K E + / D G 6 H b s K N n n M f + f T y k H u v L 4 / f 4 a f l Y T u s z T z G Y p C Y x J y + H V s a N h 6 H Y o w c h H M q Y Q U J B q Z v d H l X z 7 j u Q w 9 n 5 w x W H P W N l p 3 O P L P c + 9 1 v l n 9 Y 9 t 3 y t N 2 e V j p x 1 / F b y D Y c Q V / 6 I C P B R 2 n l s 9 9 6 M y 4 5 k Y n V O d n V f O + W 9 7 2 v / O T T n y 5 f f c r t 5 d m P e n a l S 2 b M 3 D E l 8 f p A 5 S A 4 y J j k g F 8 8 M Q 4 y U B r L k g J Y Z H n G N 6 8 q X / / x d e X 9 n 7 + o H P X c f W v 7 Y 4 8 9 t u r E 9 5 7 c K 5 B a r B F s 0 G f F V / B 1 T q A V A O h V W z p l g O y N f O g c 9 G s L t L X l e o z Y 3 v 2 g L 7 p O n + l X G 7 R r D 2 2 / 2 j j v X D t 2 z r V w P e c y b s 6 l f c Z A B + e q D i U y U Z Y I T A B W l C i b 8 g n Z N c d J q Z w O w f Z 9 U I w F B N c w y j n S 1 p y L o h h 3 + t S / j O Y 4 j u w a w b j P M a J 3 6 u 6 / 5 S t f q e e O O P S n Z e W q f y m / s t e 9 5 Y p b H 1 E n 6 I y e 8 b v O g N 2 v b E E z 4 + X g 6 M m 4 + k R b e N E O 3 8 a P c D J x 1 Y 4 R z n T l 5 u K O 9 m t X X V + u e O J O 5 f y r z y / 7 b b 9 f b U M u + O I 4 5 j 4 C h T 6 M q x 9 l l X Y U w k H 0 a U x G 5 X f k l Y a u / b z T x a d f t E O h 6 o P 3 O r i e 0 6 8 F C D S v r z O B P j g t Z 0 I L W X B m n 8 l O 4 K Q f t J L Z t t t 2 G f a O e 8 o L n 7 J 7 W b Z k m 3 L A P i v q K q L A p A K R w Q U e A Q T / + h C E Y z u C i s C m E v C N b z q x 4 Y O M y R 3 c G y c J f H b e l v a O y S P H 5 N s a e M 6 7 t x p 3 9 9 l 5 5 1 r k n D Z x k o z f 0 t F v B 0 P 3 h a Z 6 3 q K E A 0 L S Q R D l O 6 d 8 8 Y B u P u T Z i q i b J X T R y i q Z X 9 4 E / X r O w d D 0 T + D 2 s k g L g q c I 7 W Q w j N x + w g n l l p t u K P u 9 e Z e 6 b H 5 d V 4 n c u f y 3 a l s P b B m L r 3 h Q b B Y k w H y I o Q D G 0 Q D K 2 i y f E w w 5 c L p c B + N k 6 f 3 y d 7 + 7 X N d 9 X r T N 4 v L Z w 3 e u f b 7 1 w L f W a 4 w S D / o w h n k Y 4 + c 0 Z K j / K I X B a e M z o w a y k z E u X 3 V 5 O f / u 8 8 q j l + x b D l w 5 / 8 8 O L A S c h J G 3 I D t V B w d o D Q / d D P 6 n 1 9 1 e b r n z 7 r L j 0 u 3 K I x + + t j Q m H z z 1 7 Q V P E C O z 9 / N b V n P X O u j 0 C w 9 j I F / I W G A s f K D f e c d o t 4 c 4 L q S d L e 2 C 9 r M + 2 5 V A a N u 2 v C g 9 2 c 2 c Q 8 l Q B C r K q 9 U R x Q k S Z U W 2 T O o n Q b Q i O E J v I y l C l T S i W h 6 o A m N N l m g h I h v X 9 X 5 E X r P m / r L i n n 8 v t 2 5 3 U L n x l n v m M p O + H W P e / Z j 0 G d D D Y N t n U g Q G M f L A e f e H p g Q J W N X J 4 / L / / b 9 r e f v J F + 9 Y t l u 9 b f n d p 7 + p 0 s p p Y 6 y C B I N U C u F V F s r S P f q U X h y + X c X T h 1 I L K A v 9 G x t k b f 4 0 H 4 z N 0 W N A a I M Y H G N 0 L t f 7 h h n Z 2 s d J 9 c m u 8 j l B p m 0 z L Y y d M c D Y a N C / 8 7 m W f k M / G D P t W h 4 g f T h v j 0 Z 7 c N w 6 T n t f e 3 7 x 6 1 7 3 u u M Y m k z A G R i C y M t o K I B B M Z R p m G Y s j C F E g + z C 2 C x u G E M 9 b W B 9 I 0 J U l l l a M E A R n v N x c M T b t E X j z n s f U p a v W P u z y 8 o O m Y E w G K l 7 f W b U h O A z m j i J A J H X n b Q V R P p A e / h 2 L 6 f m X P r X / q 5 u 3 r i 8 6 + / p + z 6 3 7 L f n U 2 s b s s E T 2 Y H x K M z 4 M j Q 6 z f G U w v h S 4 n F 2 Y 8 l W 7 s M n x w / I D 8 / a 6 C c w V m t M C w E e j C 8 A 0 U v o 7 c P Y 0 S P g z Z g + Z 0 M H u l z T t k X b L q j G N m u k 7 M T n 3 N 8 a 5 z Q w d r v l X D t u O z 7 a 8 d 7 y 5 J x 7 0 I I u 5 9 N H u w / y O V s L f e m j y q g r 5 9 Z g i A N l s I A R W D b 3 e + D T M M 1 o Z Z S 2 r S j N k A i P E X E A j G G E o 2 p r / s C I W y j 3 E O 4 + x m 3 Z W B u C 6 d M i N d t c Z y i O w V w g h h B w S g 6 n 3 d C b H S 0 Y u H a C A d 7 0 l c y F / m R a m R k 4 e 4 u M r R x k y O i W 6 T l h i x i 3 + R f g A w + c W V t j o 5 n s B A T O N x / t Y x A s 8 Y O e o a q D v M k d P e i 9 q 5 s K 3 N n N c 7 f t 7 G P J 7 I P f 6 B C d f V 6 g / 5 i E z k B / + M o 9 f d 1 s T O j b u D b j 2 W c s x 3 G M B I u x 4 D I N 9 E c e + p r p S p E 1 e W 0 F r I A x D I M o o w h d h J 2 G c Y b v n p Q V y h z O k u j E Q S k M G I g + r T o p h S g Z G B d G G X O i G F h 4 s A L l P K P W X w t p 1 4 Z u f X N I 4 F Q p w Y J T T z 2 1 f i 9 L 3 5 z a H i 3 h M W O C V S t t j G t J n 2 w I k G E w S n N L v w H h / T 0 w l m v G C x 8 M y T F D y 7 y u D 0 b q O h 4 4 I I N E R / h E B 7 4 E L I 5 M 1 u s D 9 w t O K c + D a g w d / + g E 9 B v 7 m o 9 9 r N z W Z d k b u z n w A d 1 c m h 6 8 C i U A W 9 r 3 L W r 3 6 E 9 p j G a P O l 7 6 0 p f W 3 1 k M 8 N X P Z H 2 H 8 t k W + T t G Q 2 g a g r b a o T + B V p / O s b c c 2 8 c G 6 C / 3 h S b X W 1 q G k H 7 c n 7 F g n Z L v 2 G O P P S 5 K i 1 B l J U K n Q A Y w N h C j F a m 1 Q 7 y 9 6 M m p E M / w G Q n i E 8 0 j o D A i y m V u w / j U 7 s 5 R j m N t 9 e 1 + 5 Z E V J d c Y X C t o / W L Y H r 2 M h d H p w 1 i 3 d I 5 6 4 1 / / d b n t q 1 8 t 9 z z x i X W + w i E s o E T Q 7 3 / / + 2 t W c E / m T Q z 9 2 g 9 9 q O x 6 8 M H l Y R 2 d D B I 9 y j b 3 c S C 0 C Q o M L A / B C R w t j s l V G 4 r w e Q j O c y Q 8 c U h j k K 3 j R H X X 9 O X 8 + g L 9 9 N K n Q 9 + t n s l s M V q 6 0 v h h R x x R l n T z v q V d c J Q t l f B k R F 8 W d u g b v Y K v F U x B k R 2 0 3 6 N i A 7 G z F j H Q 1 j H S D k 3 O t 3 p u o T 1 Z J G C 5 V 1 / 2 r p G 5 a z b 9 O E + W r t n A / Y 7 x q 4 3 7 f d b O s a 1 1 O m 0 4 U G h 2 v / P G c H 7 m w g s v X C O 6 i I B + L 8 E D V V l F w 0 z q h + D 5 j t e G v v / J V e X c f Z e V b V Z d X I 4 8 a O 1 z C t n G Y A T D 4 D i B L 7 q F W E u v + m a Q P l M S g 0 T U E C i L g j g R o 9 P O c 5 l X v / r V c w Z r X H 2 F w Q g h u P r P / 7 z c 2 z G s / N x x / / 3 L k / 7 7 f 6 9 G q m 0 W T D g h g 7 O B v q 7 x 3 O k b 3 6 i 0 3 / y K V 9 T n b E E / 8 5 G j / j J P a 4 E 2 D t 6 W Q m A M 0 B c + O D L a r a x u C p B X K g g 0 o b f P B / h M z r d f e m l Z 0 + m n I 7 w s m V 0 R p V f 3 0 r H 7 x / T W Y i h D B R z T N f z r O + 3 0 b 6 P b I a d y D R 2 t o / q c P d p s + W z j K O m f T j l d S 5 v 2 6 A B 7 v K U f d t i W u O 5 P / / q p 9 L / + 9 a 8 / j n E r a 0 z a r U C Z Z + Q 1 G w S I 5 B 6 E O m Y s O l H m / O i T t 5 W 7 7 l h d z r / n h r L i e 1 3 k u u i S 8 o z n H 1 i O P / 7 4 G s G k f o K g R I s A F C f 7 i Z C E a C x E K S k 5 c n 9 x I v D C q w U K / a C F 8 8 k E f t f B f Z w N o 8 Y k 3 A i 6 V c L t 5 5 1 X F n X n t u + y 6 M 4 d r y t m 3 2 Q H w j C 3 c C 8 e B R d 9 O b + 0 k 0 N 1 q O 7 a H R 0 N B C 8 T g 2 M O E Y W i D 1 + W 8 F 1 T W o r W V l E 9 4 5 O J + 8 4 m m H A y 9 z J i n z m 4 b V M g 8 g Y y o n N j 9 5 0 C / e S 4 u J P D 0 i 5 A z s x m 7 B h Y j D x G D 8 5 H p n 2 M X S N v f J N h + k 2 7 7 G O 4 7 f 3 G d D 7 3 B W n X b 5 / P 6 H e v f f R m T M 6 i v 3 z O M W j L W Z y P Y 6 Z N + t W X N j N d t l i T u p 6 n W o V j 6 A w h d b q b M 8 / S i d J L K f S d U 6 6 f i 6 g M Y N n y p e U F x z z w L z z 7 0 D a R W s Z J R u B 0 f a f C K K d B E 2 M k D A w p 2 T B h 0 w b T 7 o 1 T U V Q M P / j W J z 5 R d u + U t 9 t L X j J 7 Z h z m k s Z s l Z K F E s 6 r v E E H B 4 h j 4 S N Z j 5 P 3 e V F e m t M x 4 D H o 0 8 N u w W d T I e 8 F g v F a H v E h k O A p B h e D y n E L N h O 4 1 v Y V 1 M g 9 2 1 c f G Z 9 e M z Y Z B 6 6 7 n 9 2 5 p q 3 N u P p s 2 0 6 L P j 0 Z I 3 3 p 3 z l j h l / 2 l O y k r U 0 7 c n K M N j T V k k / n D M N E U / Y Q t R g p o S d S y m A 6 a P H V / / u T e t 2 g 2 3 Y d X n X b J e V V / + O F s 1 f X J S J o i Q z h J r l K Q q + q M E L j M m j X s n y P a J k T 0 c 5 l 4 W Q I l I M H Z V z o N q 5 l + 2 k g y y S j o s f 9 H F 8 k N S 5 5 4 U 3 A I V B B J Q 7 Y K o p M O T g I A E p k 8 k J L u y A A r V x A w J I p x 3 j c U F g l p B v y x E N g D i m T 4 t n 1 2 1 f d X a 6 / 7 L a y c q 8 d y k N 3 / c W q J u P D N 7 2 Q k 2 P 3 t D w A X T h v G w M e b W j p 2 0 u g H z J K Q I X 0 G X 2 w G 9 f Q l m v 9 t t D n W Z s E M P T j y T j a p D 9 j O M 4 + 0 C + 6 t L W f O f / 8 8 9 c w B t 9 9 y h w l k S C d t w T 2 8 R 8 n / q T c f M O t 5 a F 7 b F t W L V s b g X 2 f h / F 4 C 8 G f Y / 3 e 7 / 3 e b O u 1 c w W M n 3 7 6 6 X W l D R E 2 T D I 2 5 a d r V o g 4 N W f C n B I U 0 Y z a / E I U Z 5 S i G m H K q B Y K M K w P t G M 8 3 y 3 y t e 3 + L w X p V y Z p 5 4 r 6 M k 6 i F S f P 2 x T 9 l b E + v G 1 C h o y r D 2 O 5 P 2 9 s A L 7 R K e M 7 j 1 7 O 3 G b W T T W X o s / 2 V 4 4 C P A h Y 5 I z m H 3 3 x 2 v K T b 6 z q 9 t e V P / j 8 s 6 s 8 f L X d 6 p 6 S X t B g M 1 Z g 9 W k q k B 9 l s X d u z H a C G G h s L b L v A z 1 k Z g + c L 3 3 r I 9 s Q t B v r 1 7 h x l D 6 t x n J f + h 7 q A 0 1 s p v b T G f 5 x l C o i U p 4 F A 1 E 5 R q G D S Q L Z 6 8 C d y r 4 H 7 V J u m b m m l o U I k w k Y K c c 0 1 0 l 5 A Q Y 2 D 2 K k + m Z M n M J q U Z w N P Z T h B U u l l T c K C M + 9 I I v q l x N a A L F Z S D F e N n S g 2 3 z L b x o o a y l f P 4 z W v Y Q V A 1 f q i s 7 J S O B 6 O + e R k V p j T 3 8 B m R l b J n U c 4 X N m N H L W l H u E j 0 9 g v G B c d J C B A E F R 6 O P E n H F j I y U 2 3 Q s 8 d K K 8 T v m 6 3 b b b l V u u u a s 8 + b A 9 y 4 q 9 l p V d H / v Q G v S U v l b 6 f A t B H 7 I w R y M v R m f O S 3 + t D Q 1 B e z z H C e g k e h u C 8 / o i N 1 v b z n E + p 4 / 0 G 7 R t M p Y 2 O Z 9 r L X I O r d q 3 S P / 2 c 3 1 d d N F F a z i R r 2 G k P F F q t M + m + t C 5 q N R G Y s 6 A 2 d b A O A u B q 9 n d Q 9 D 6 j c J c s 3 E + 5 5 Q a F K U v h k t x s s 6 G w o o k W g m R 0 6 C F 0 z P Y x b e u L p c t 3 7 8 s 3 W l p e d W B D y 8 3 d 4 Y b + v o r c v m W 7 H w g G / T j Q 5 D C h x 8 v 4 R x x D A p A x 6 S M B w y V 4 2 4 K c O 6 8 I U N X j M f L s h Z Q 3 v G O d 1 S Z c a i 7 b r q 3 b L 9 y 2 7 J i j x 2 q D C e B o Z 9 w w g n l D W 9 4 Q z 1 m Z A k c L Z z H P 5 C F A O N z g i Z U A 5 0 1 6 G S R + Z B 7 2 q y T c + k r c B 7 6 5 w P 0 t M E g n 9 2 n f 8 e 2 N k P V d / k I 8 8 w z z 6 y / e e d k V p 2 G B m r n B S 1 E b w P K H m M Q o T m c i G i f a A 0 c S x Z h 8 B R J C Q g V v c c Y X i j Q x 6 A Z v F J v + a c + V X n 9 p 6 c d W S 6 5 e e 3 f 5 b z h W Y 8 s O 6 2 5 t R q O x w j K z m Q l c z I C t P S u X I U 4 R p Q D K V V B N u R U + D H H 8 i B b i Z 0 F l t e 8 5 j W 1 H Z B L K z / 3 k f W m c i h Q 3 h l D Z i V v G Q p 8 t S U B k / z j F N M 4 V F 9 f A p T + + 2 B r L f T N L t w f J w j i I N M i B g 9 D 9 q P / 6 C x O Y s v x E A 0 Q X b e 0 x K E E 0 L n f l G B o 5 i U u W I 0 S U Y d e T c F 0 G 0 V A V p F d k m 3 G M H R v 0 P / V J P S I n J b Z K V z d b n 5 m Y 2 A c g c F j b n 1 w 3 V l n l d u 6 a M z w T 9 j r u e W 2 J T u U h 3 f l j 7 c 7 T j r m + e W c 2 a + q M 3 A L G 8 C h / L P 8 k U c e W d 7 3 v v f V U p T D + M 2 L I V C q 3 6 9 7 3 e t e N 3 t m O q g Y f J V i U 8 2 f + l A + M x y O L t h A 6 1 A Q v f U d K o b H w G L E Q 4 b P 6 D h b j L Q f h H I O 4 r w b A 0 O O a N z M l a H l I R A E 0 B G n b B E e g g d k q N n z c 5 C x C D a G 1 K L N U N r o S P T h n T 4 P r a Q Z 3 G C Y y H y h D / M O E R y x 3 v / L u 3 u 2 N r O 5 3 7 F a X u Z o l b I Q X P 1 n f z Z X w n 3 + 6 x e U K 9 7 y 3 n J 9 N 7 c T E H 5 n / + 3 L 3 g 9 f N 9 P e f d u 9 5 c P v + G w 5 Y q 8 f l k t W H l m V / 6 g X L y 2 P e O T u 5 f 7 O q a 7 t H K x j t O z W l U o B 4 5 O t 8 B 6 6 J 8 F K o L m W E t H c T 6 B q 4 X 5 K 5 8 Q b G / o m 5 y A O N X P X T 8 v M n Z e U m Y f s V h b t e E D l q a 0 w 6 F y 7 O A P 6 + s Y Z D A V U s o E 4 V H t f a 7 Q b E 8 Z E S x w j 4 7 Q y C F 1 K / x a 5 h 8 P Z a 8 f p 3 K v P u W / s t m A E l p 1 N W P t w I 4 j W 5 g Q E 8 N G P f r S W U C K r L C X T e R A b 5 K v V y k r O y L j 6 U U g 2 U g 4 x K G P n l S f 9 R 8 j G d o y p v m I W i h u 6 e d W S j i Y 4 5 4 h 3 l W 2 6 / u L s 2 9 9 0 a X n 0 3 r + Y K / 3 k v B v L D 8 + 6 r i z v a N / l 3 h + V G 5 f u X 2 m 7 + Z L 7 y r J u b n H r 3 7 1 / r l T 4 X p e R 9 j r s s H o f O e Q N k J Q 8 o l k W Y q C V A 4 O y y g Y y s 3 v J m d E q q R 2 T c e S + M R E D C g T G J R 3 N i 2 4 9 v 8 z c c l 5 Z 9 L O / K m W P N 9 Y 5 n c x p N e 8 j H / l I 1 S 1 a L K Y I t i e f f H L 9 7 X T o R 3 f t 8 N + e J 0 d b H 3 1 j n w Y x 7 j 7 S l z 1 o R x 9 s i P y z Q Y 5 d m 2 R j + G C P d K Z v v N W A M O R Q P M 2 z I d F 6 K K N Q b l s O e r V I L c 5 Q L G / L H n E o 0 d a y N U e y E q e E G q q n g T B E O + W j N g z I f Y h l g P b a J N I 5 H h K g M k v 5 m O v o E S R E G 8 z r 6 + q O h + s u u K D 2 e c H u T 6 o O 7 7 z o + 6 Y X H V B 5 V P q i 4 9 I v r v 2 N c 7 h 7 y a 7 l 9 n v X K g K u v / S O s v L O C 2 v W 0 H Z F F x i + 0 G U 6 K 2 D o 1 C 9 Z J Z u j B x 3 O 6 4 N y l b f o U M b m W I b W H 8 M m E + W n Y 1 W D e y l 0 U y I O N X P X p e X + 3 V 9 f y t J 9 y 6 J l j 6 6 r j 5 w a b x 5 D o J + s Z F e 6 I o e 8 w z e k G 2 i d x H G 7 6 Z f h 4 4 8 c 4 g x D y E J Y s o W 2 M o x j 5 6 K j 3 J + 9 f s f 6 n A 8 Z J 7 Q Z I 5 / r 9 X 7 J x y n 8 R C 5 v y 5 y F U 7 k p p Z 7 j N j 2 7 h w B E K A 5 j E A M T N s V o P w 0 4 U D s H 4 6 j m N H 6 7 g l E y M o 4 h 0 z E w C x g c 2 Q p l O 5 k X D J S N 6 P F 8 J G + 9 + 8 y o Z U N 0 r X r v e 8 v n X v q H l V Y r k P h 7 2 i 5 r y s 6 r r 6 6 / + 4 f u c 0 + 6 t N x w 9 c 3 1 m I E v X d I 5 x T b r B o R 9 b / j 4 7 F E X u T p Z 7 f 3 2 t 9 d s m / f + w j 8 l 6 2 M S N t e 8 a T 7 M l X x 3 X 1 1 m V l 9 Z F i / r M v a S P S s v f W d m 1 O w B Y h P h O Z 9 b s I u h 8 7 k H M k 5 s a c g B 4 n T 2 o c F n e + 2 H x g D X x 5 x 9 G q C t p c f 4 7 A p f D 3 A o K 1 3 m J p x I D S / j Z P A I 0 n M k w s 5 5 U T W L E s r E a Q x n C E P L 0 r J L f / m a A + f 5 k f K Q c w z B v e g U t U K P 5 y 1 + 3 2 C O p 8 4 O r r j Z G 8 e l P H r l L 2 g O D 9 4 G A b x z Y K X t 0 D / i H / C E K 8 r d X e Z Z 2 W X j O O 5 Q d n c t g S m g Y K t r a O L s e N r S m H O o z n A Y E O N k M P g i i 9 b 4 + + A E M e o h w x 1 z q D 7 0 k f n z U D + C K 3 q M U 4 2 5 2 7 f 0 g s 8 t p h 1 7 E v p 9 t A 6 1 D p U I s T h g z 0 k Y V M s I Q d k 4 j 5 u V H j Y G g v D U / + v j T M A B l F w c 1 v g w p L g 4 E y g R x s A R 3 R 9 6 Z C 3 l 5 z o 8 d Y e P W r F d d S a r X P h Q t l C i H 8 r H p w 3 f e 3 Z z G n M 7 i m 7 p k q F 8 L e T u s 8 6 q i x 1 X f + A D c 1 m 9 j 7 4 z g d J F n x S T 9 y q 3 F o Q H M o C U Z E O I 8 W r L 4 I a c Y K F g q C 3 a s Y 3 h M 7 l l A z R y x N A M a Z d z 9 m 1 f 7 f n A 9 f Z z E K f l 0 P q k O 6 h B J B n K B b W x 6 G g 5 2 G d E j S 2 D q 5 t F s I A D G H x o q X 1 a 5 I V S 8 y 4 G z F k R 3 7 6 t s L 5 Q + + u H I K L 4 P s y Z / A W N 8 h D / t r s u 3 7 b c f 8 3 a j L 1 4 8 d r f K a Q w D z 9 l k 9 2 u P b 3 c c 9 v 1 1 V H B X I k c l 3 Y R / m e P X f s f W B x b e / 9 4 i E f L 1 P p u A 4 9 S j + z w b I K / p Z E M d f G N F 5 f L b r q s 7 L V 8 r 7 L f y g f + a X Z b Q Z A r v Z H P m E M x w t a Q 2 y z O I N t 7 f N a X P t u M 4 H 5 B T y V F j q 6 x P e 1 i 3 G i x u e 5 8 9 t p p 7 z M 4 B + 3 5 n O u 3 C U J / b M m 9 y d x z D q W M 4 k A M u i V + D C m J I l C G l I w 2 z f 1 j Y E y y A + N C r O d T o j b B t 5 l p o S B o t A 5 l i P m Q s q + F 0 t F z q 7 2 u O q m W c Q K P V c N F H c 3 o N 9 Z O b 3 t b N S D z M 3 L 1 W E A 2 4 p S B z 3 i L P A U q A S W G s a X A o e j 1 7 J + d X c 6 5 4 p z y m Y s / U 8 5 9 3 b l V t 3 / 3 d 3 9 X d c H Q r P r R j y A s I D F y u j O v 1 b b v V P h 1 H + N j k O 2 y d N + h Y J J T x W H c 4 7 P r c Y g 4 S L s H 9 2 j f b 5 f P 2 U O O + 3 T 5 b E t 7 i E O t 8 0 O X j I R S M Z C 3 A 8 Z A M N p y Q v c y I p 1 6 i 2 B D y h Y M y i Q t A w x W Z P f 9 I q 8 R + Y K c z w w V D f 1 n B U N g p I y a Q C d B Y G m j J u z 9 y z u V n 3 3 r 5 k 6 L s y c 6 M J r t O n 4 f v f T K s k t X A t / W O U J W R V d 1 f Z D B I w 4 / v L b z k D Y v n P Y d O i U N p Z K 7 B R R O Z U 5 F F g K M e W 3 e J G G 0 Y 3 P G j Q l j k O 1 F N 1 x U X v / k 1 5 f H r X x c 2 W f 5 2 u e E 6 E G b h R d Z T P a l C w / a L R j J 3 B a Q t K X H v s x z H s + u t d f 7 b X 3 W N l k v 1 + 3 1 E 0 d K n 6 3 x 5 3 r 6 s M / 1 t A / 6 9 + c + + 7 Z P y L l c B z T U c + 2 i B G P y 5 T j P P y x 7 9 + v X P n Q m 9 T J y j m V Q j H t z f Z p 3 3 o b g 2 Q 3 D 5 P 0 3 n 3 t u W d 1 t 9 x 1 5 Z N l z 7 7 2 r 4 t A l O v r C o z a + h o C x S e D w X r 4 d e r u 6 h X a J T m P g W L f d c V t 5 / E F 7 l J l F M / W b w J 0 g q h P t 3 N F 1 U z c H J I f t u g B z Q + d Q I v U 0 c j Q 2 W W p r c Y Z y G L R S 2 g q m C k C Q c 1 7 W 2 9 R I y X f j 6 h v L j X d 2 5 f L S F W X F k r W l d 2 t I f e R a 5 I g v x t Y a Z B 9 D B t v q 1 G c 8 Z w o Q O M + x j W W f P v R n T I h O 0 6 d 2 r r H T 6 E U b 0 C 7 t s 4 f c A / q x Q c b T F 1 2 5 Z x 2 H 8 t O 6 n i 0 w 2 J b w M T B q 8 w 2 E G c T 8 y 8 A U I d v l L f E + z F O O O O K I O e G D Y 3 M P 2 Q g j 9 d q J J 5 Y V H S 3 f 7 i L 2 o e 9 + d + 1 7 G r r 6 E C T Q M o a + Q h c K C x E y S U o 5 y t / z 2 G O r X J R + + P J 1 F k I P 8 C 3 L y l r a y 5 7 O 4 c 8 z H U r c k o h D z Y f o M P v A 5 9 a o H Y / J u D X e I d B P + k i f Q e S k 7 9 g G O r R 3 L u 3 1 E c d w 3 n X t n H d f 9 u j Q p n U i y O f c 0 4 7 X O t R c y W f S b r 6 i n H J z b s h N Q z C 4 q K H + N 5 j S S 6 f K Q W W O 6 z K D l U M r g F b w R F 9 l j + / S X N N F 9 + 2 7 E u a k z u B F Y v f q L 7 j / s s v K n V 3 k X 3 H U U d V Z O Z u S R z Z c y H x K O d J / j U o J y J j R L T N P U z a O 4 d 4 u 8 6 3 q h L x C F H 3 u c 8 t u r 3 n N n D I I W s b 9 8 4 5 X f F M G u X A 2 c x Q B R + a h K A 6 W K C w j b U k o + Y a C Y R / s B N D c O h T g l R y 0 a W 0 K f H Y c w 4 e U d T F a 1 5 z L 5 9 a Q n b P 3 u e 0 X H E f + O d 8 / l y 3 j 0 V N o h e y D f H Z P f z z 3 p 5 / 6 d z Y M 1 c b g z Y F k K T c w u L H 5 k L b t w 9 R p Y V B j X f K / / l e t t Q n p 1 s 5 4 t j n 6 6 N k W k 2 F M D r u 6 y 3 J r u n n F k 9 / 7 3 q 7 0 W p f 5 I X A g D 6 k D y v K c D T 3 K U w p u M 8 h C 4 P m U y b k 3 B K p Q G 2 H n m 7 p g T I L n 4 O Z W + A e P C W Q o T m S u h E 7 l 7 Z Z E M p R A h i b B o F 1 M A f y Q 2 5 D j k Q F Z k I 3 7 t M M f f U f v I D i m n B V o 6 M B 9 d C z o R G Z x Q N f 7 x r 4 + 6 O t p P h g f H U N A I 1 p r m 9 e + 9 r X H Y Q r T B O g m Z Q q B c i i D + t w 3 t j a T L A T 6 q 1 G 4 y 0 r e j M C Y J 0 7 b D z w s J T i C b i M X W h G + 9 M l P L v f v s 0 + 5 0 t y l M 8 4 x Z g M Z s p 3 M 6 x s d 5 i 0 W A f C 4 P k G C o 9 o 4 E 9 5 k G V 9 o T L Z R F v / 9 3 / 9 9 / X / f R D Z 8 y L C c x t 4 / o y s Z B T P B h n O h Z U s i G Y q O y M 7 b / v n / K u / w + f I n e l U 1 K h S L K J b + r Q D i 3 V z X 7 9 l z R A H D W / p K b + 8 A 6 p P M 3 f u n f / q n V U 7 a q G S 8 C y j A y e p 0 y l D t O R u 9 2 7 f O 0 D 8 O I u c c Q 3 s 9 9 / X v g b F z + O x n J x A c Y p + L j z n m m F r y c S a M 2 Y u q V t p 0 g A E R i o I p G 4 M 2 C F F D K 2 M t 9 M N g E o F g S W e A t 5 5 7 b v X u Z S P Z y Y q X 1 T G K U r J R L O I 5 w f c 6 Q 9 2 t c y g M o s s 5 C t a f 8 l W 7 t o x D Z / t Z V E Q z B 8 q G R + 2 m K X V A e x n c m C l B l X G C k S V y 4 3 l t y o / l t w g d g g X Z e V D u D x Q s m u Q d S M Y j e G w p Z J V P h v K M T V b J 8 0 A B h A 0 w f D I n a 5 l I 2 a 6 d 6 7 K y c z 4 r 0 / E p M A J 9 0 p n 3 L W V j q 4 a u s R E y s T C V 9 w F j 3 P Q S e + t n C + c A H T m 2 z 2 f t 2 U k f r t t y T V t 0 t I E v 9 z u 2 z z 2 O U 4 7 a 5 h y 9 E 0 j 9 S 1 C I Y c U g v T m g l D G v c l 7 n I H o k N Y s 0 B G F x Y g w M T z u G S l H a 6 y N f Z h s D B w / B x k 6 U C u M M u Y U + Z S s C 0 c 7 8 L c w y c P e I k H 4 P I Y 5 N u W g i g z g t J z Y G A 7 E X Z B h A S r Q + v I E x 9 D r S f B A E 0 I c P s h G h O S N H Y r A C m + t b A i n 5 0 E J 3 D H 1 S 0 A S y G q I 3 A T g I z x C 9 z g f 2 G G M H D u V Y X / o A O m 8 d L Z + N 1 Y 7 R f t Y n + v S f v t I v + K w 9 + 0 g g z P 3 t X h 9 1 v D / 5 k z 8 5 j r M Q G M P n T C 6 I v A w U R A y d W Y 3 S A U M D b Q l c 6 Y I g p c o Q O I a + E c 9 J j c e p 3 D M J C E V L t j i R b e h e Z R s a t c O P i M o 5 r D j 6 3 X C / m W D F j d P 5 8 R i R E W 9 W N w 8 / / P A q f E b k P H o 5 m u z M m Q g 4 b w T I b m 0 J r H 1 / f j E f 8 K M P G / n g h 4 z x Y P 7 Q j g W U T N 7 a o A W d C Y S b A i n 5 6 N u Y f a f o I w Y I M f D A 5 9 b o t d U v n m z 9 9 k P Q J s 5 C / z F 6 m 2 N o n c L m s 8 1 9 7 f j G D r R 3 r q X F F j r T h i z 0 l X 4 z Z t o a Q 7 t 1 v r 6 h 3 k 0 k Q r S U T e G U S 7 E 2 B m g z g H a E L b I q C 1 o j 6 4 M B q J M 5 F G K U c 5 z R e P b 6 0 D 9 n 2 x A w s j g W Q / 3 w h z 8 8 9 7 v j S h R 0 Y N y x A C B z 5 b W h R G A 0 c C g O 6 Z h c E m g i m 9 b A X F P y R c g g 6 B h / D F F e Q C G c 1 z N A Y w g A g g F a O Z j r A o O x / e i L 8 Z R S d D H 0 R d A N R R x q W s Q Q 8 Y V m x w y 3 N e r W 8 M K / L e 3 H E E O 2 J Z i S f 9 s H 6 E f / 7 W c 0 J B A 7 z z 6 c R 4 v z 9 m 1 f c R Z b S 7 d r u S 9 8 a O M 4 4 9 o / 4 G 3 z S T D Z p H S d q 3 0 T R d X H H C W G O Q Y l G E P n W I y E s c Y J G Q s D s t y + s a B / z s V A v T X P S J W v H E A Z 0 4 f M x c H n Q 5 w L D 4 w O D w k w Y P W Q A t t V x U C 2 4 6 D + e E A f A h I l m z t x c t c A f f p V c s c x O X m M p Q V F b m y k 5 P v O l b e X i 1 b d V X Z / 6 H b l W f s 8 8 L k U P v H R O l + M E V 8 x v D g F W h l 5 D H F S 0 A m q o c 7 y L f i C c z b O k I y D l i B j G J / j Q J x R X z Z j 6 0 / b 9 O W 6 L R j r W x t 8 O Y 9 P e j T O g h w K r N D o g L K V h I g 2 c e U o + f 2 6 I T A M r 6 V 4 P S U Y M o 6 N D U L C K O Y F A H M k j p 8 V x j 6 G n K A F f p W r a J c Z B B g O J t O R C U E 7 R 0 Y c J D y i A S 2 y M C W D 8 b W n W M d o t P W h p N Y / G W 4 u c K g d O o c 6 6 8 c 3 l S 9 d d F P 5 7 H / e W L 7 7 P w 4 s 3 / 3 O d y q / 5 r / 0 7 r 9 2 O T / 6 G Z q A q A T O n N V K n v N H H 3 3 0 n H O R S S v 7 a e 0 g V Q e 4 P 5 v 7 h + S 2 E H C M O M 8 0 i L O C Z 6 v B 4 D d 2 J 8 H A v D o e y S A s o Z q U Z 4 A + t E N A f 1 I / r S A 3 B I k 2 B I 9 u R q 8 c U 8 7 J R p Q U o E f 7 Z J o h J J j I T r K N r M a g 8 r x O H x x X d g x / V r 1 E c H 2 T G 8 X Z O J i + 4 k i c X V Y I y I z x y l q M V 5 / G 3 R x I y f e j a + 8 s b z l 4 9 / K w Z d u W / X f b v p 6 3 s I M 2 x m 1 B J i / / W m S R R V U g p g u + q K o 0 1 V Z l 0 A Y O s o m 8 p 3 U G M o s + A 3 3 Q S f p c X 7 g / z p l M F o e 1 Q f r H D 5 v O M V u i I 3 Y z 0 y m q a 7 / u / + T M B w Y i O i v 1 R C p L w 2 M P g E H / l l c x 3 m J D B L C h 4 N y Z v 0 W I M s o Q P E s S L K x k E n S b Y Z R 3 y X p D U C b H a S l t b A z I C i N w V u O I f o y Y 4 x p b x K d A p e y a b v 7 U K a D M H H 5 4 v W d j I i X f b X f f V 3 5 2 0 + q y x 4 5 L y o 4 P G Q 6 Y Y + A A 5 B p E 3 / Z t 8 M W X c w u x B 7 J P + z j Z Q v s Y Q x w m T o p W n w W Y B L S M 5 Z q A K k g L K n P / D 9 U n R m m S i N 6 e B w Z i E 4 F M o v N P H U N g J B Y c E N l H v 9 / N C W M z S k a D R l E V T w y 3 D x N / z 1 X 8 C K S 2 e R n Y y t 6 q i y 8 u q 0 8 6 q Z y 0 9 M D y t c t v L w f t v f a P 5 A L H D E t 7 R k A x j v t Z k F L a s d F i S d 9 b 2 4 y S 8 + u L w 8 l U V 3 Y 0 b f / l L 5 e H d M a 0 u s s Y M + u x b D 8 J n J j u l 2 y z q G Y n + 4 U i j t K i / Y w v n 5 O h t M 8 x D N 0 f O E + e r W P B W P t p I e i n e u A X 8 Q 3 n w H m b z 7 b Q K x P X t v P N o R h A s l f A I P x 9 v n p Z Z s p E u g 9 P x h l O I n Q f G 8 r 8 h k D p Z Z F E S c V A Q T Z 5 4 x v f W I / 7 s L K W L O R r C / v t 9 4 R y + L t P K / 9 3 8 U V V 8 S c f f H T t Z 8 c V n y x v 3 P + N Z c n i t T / 5 b B x z C s J m Q E o k j q g s 5 K S / + 7 u / W 7 P W q 1 7 1 q t o 3 I y Z X i z z k Z t 7 k 7 X 3 9 t L j 9 B z 8 o P z r + + L J b 5 2 C 3 d t n s + K c c W Y 5 6 w q K y z U Y Q K f 3 K g m j e G I i e G T / 4 H E e w m W + l j Z X L / N 0 p / j N n G k N + N o F s z Y s F S D Z H j n 2 Q f a o k 4 7 v H D 5 a G r q D v 2 P N B + z y n n H c O F a Y h Q k C I 6 G 5 l K i t 9 I K u J q h h r D b V f 6 g X p d 0 t A o E A f H g Q F R m 7 v 1 Z l D D j l k t t X a x R T t X I 8 s H N / w 1 3 9 d L n r M M 8 u z b 1 3 7 L y E X P f a g s n z n z 3 X X 7 y / f u v Z b 5 a k P X / u H 1 i A 7 J 6 i Y b 3 I W m U 7 2 k e H 9 D r g 3 8 A W m / K d W / t s Y f X 3 j M N 4 i E f H 7 3 y / 3 d 3 1 7 A P z t P Q 8 o X 7 n k 5 v L r T 9 y 1 B j K 6 s G h E V w s B u R j P n t 4 2 x p b s b K 9 f s s h 5 n 8 2 7 O D D D F O n 9 Y h Q Z k 4 X q x 3 n 3 2 6 D 9 z I E s A s n g H C n l l / N p Y 5 N N U j 7 X B Z f O b g V Q z t i 2 W + i m D / r F g 0 W 3 w Q w V w 0 E 4 h p O h C I G w K Y x B U J r I 6 T w H y l f n l U 8 G w 6 g o h 9 l 8 4 a z F l n S o A G 1 3 n n J K u a u b R K / s S q 6 d / u A P y q K O Z n w L G q J n M k 0 L X 9 m A q 7 r g s d u u a / / S F D + f f P H a b H 3 Q D g e V A / f 9 R R m G d 5 l K G 8 c U S X 4 U v 6 H 4 k y / 8 v M r 6 q Y / Y o R y 0 6 9 p n J e R O L 3 Q 4 D R h 3 u / S 9 K S B Q 9 O k h D 1 m I H L y C x S H Y D 0 M V Y B y T E 7 s y f 9 F O o L C 6 G E S 2 V m j j U B y y z T I C 4 6 R V a J A M l N 3 k M F T 6 t z A m m u I b a K u L E k M O 5 U V G k c F b B Z a I f / / 3 f 7 8 K Q i e U Z Y G B w R E G Q 3 M N 8 Q Z w j i K j H O e 1 H Y q U 2 m 5 p L O 5 K u f s u v L B m J 0 J Z 3 d G + 7 J h j q t L y h o S I 2 l 9 M 4 F B k U Z 2 i U / z X 9 l x T L n v s k o 7 v 7 S r / T 9 n z w P K 8 R z x v t v V a 6 I e h g E U d / O e 5 1 L R A T 1 9 u c X j 9 m 6 + S 9 7 R o A + b m A N r x 0 M L 4 z r M 5 O u B E F r o 8 L u A E F r + c 5 z A C h 2 y T t 3 h a C A r k y W 4 5 l X F e M s W f 6 w X 0 y V 7 R I m F k g a i P X G P T m V u B 8 9 W h D D 7 0 n h p H Q S B m R G v p + B / + 4 R / q 1 z t E 9 g 1 F 3 z C 2 C M 4 4 o 2 z T 8 e 9 H H Z N t d 3 v n O 6 u g p H F 8 e y B s B c e 3 b y m J v O 7 4 4 A f r N c 7 w 8 y u v L D h x z e d F u y 4 v e 7 z 5 r e X 6 a 2 8 Y f Y t B o B J F Z X b l z j R g W H T Q o u 9 g j I J B 4 W M I I r w o z v k E v a 1 C B 7 N A C 3 7 Q i E / y X 8 h b I O G F Y + H P / z B 7 M X l a + b Z w P 0 e X 6 Z P x g b 6 U 7 e y f 4 y v Z O R d f U Y X V O Z S U y z g S K Q L H j C d Z J h 3 0 V 6 j W F 1 u D M v 1 3 7 C K v Q 3 W 0 E B x Z L H / O c y p t s g 9 h e e 5 C u Y T s + Y r X p n b t I u X V X U S 6 q J t E i 6 I M g D M p i W + 8 8 t q y 1 + E v r Z 8 5 w Z C 8 K I R c B a x 2 H t p H 6 z D 2 j I W e R E f H / f m V P v W N d v z 0 w Z F F f r R 5 t m W + i w a Z 0 / x i S w F P e L X J P g x X U G N 3 H t P g Z Z K c g A 2 T B + M X L J S Q F j n w a i / I Z F 4 / H 4 z N 3 v V J T v a S j u T C y V U F F o 9 c S y l p n J n u p p p / E c B 5 2 p p e + c C Q N p X h b w 6 H w n i y L 4 Z F Z + N S H D D K h 3 Z K u / O 0 0 8 r u z 3 x m 2 e l l L 6 t G R n m M U m Y K n Y y V P C h F R L r m / / y f s q b b t x H M c 6 K V R x 9 d r u n 6 5 X x W 8 S Z h q O S i P P 2 j F 9 D I G O h m I S W a S T g D E A i A j j m P T I z e O G f 4 I y u G Z G w I T 6 1 T b w r o G 2 2 h E 4 z N s d q M P F Z J B W T U D z A C G r 7 s j a P K W A j Y Q K o x w Y g z R T 5 D W H z I I Y c c 5 w c d e a O G m K I 4 K 0 c M a G j u s 7 G w K Z U U m K w y b G U b A y J Y D u F h b e r g J Z 2 S b u q i z H W d o Z k r c S a K s W 9 p Z F g U H 2 f c 4 V n P K o u 6 e + 7 r o v t M 1 3 6 7 f f Y p F 3 R 1 / t K u x B B h 9 Z 0 v 5 Y 2 B 4 X B y / Y J 7 Z M l 8 B k b u M + W O L S O j M 1 u y I o e 0 N w Z d m o N 4 E M 3 w 8 O A c n W f T z v 3 O 2 4 J W B k P Q F 7 o j F z b k s z 4 4 N K R N n L Q P 1 1 p o b 0 G o B d 5 l U o E e D 2 R i D A 5 D h n h t 6 Q Z 6 J D d l 3 6 T n p U O I L g L y D I 9 j e M C i h K i m p P E q k c g r W k Y o E e x 8 n U 4 L R m 7 y S Q j p 0 x i O C U 5 2 c O w c h V u F Y R S i V s 7 Z p k H N R F 2 g o I g W n 7 h i a Z l Z t E 3 5 4 0 P X K k 9 / X / r S l 2 o 7 D k V R j i n L y o 8 F m c M O O 6 z + q m z e Y i e j l C N 4 0 Y f x K B 5 / Y w i v 5 O y Y I f Z X E 1 v o t 2 8 w g X 4 + + c l P 1 n 4 8 x / F l R Y 6 V u U i + d m 8 M t D m n r 2 S r z Q k 0 j A W G F v l j 7 S G Q R e Q n + A s U y i 8 6 f u l L X 1 r P B / j 1 U J 4 u y G C o B B 9 C n n E t B H U O F Y E z H s e I Y i Q 8 3 z O T c 8 8 9 t z q Y N 6 S l T K 8 b G U y N u i E w e Z Y l 9 M V Q R R M p n Y F R N K F x Z q n W e Z M + 5 3 2 W A Y Y i 0 h h E e f 3 2 c d G q u + t f 2 f z q Y 9 a W F h S R S E Y O x l M C m t y i E 7 3 S P i W Z T 4 I I G C V F k c Y T F f F o T / k t G L t J s x L M Y 4 j U 6 + Z r n p M M w f U x A 9 M / J / K w W C A 6 6 6 y z 5 n 4 2 j f G i 2 1 j o Q r t z + t J n 5 L K 5 H A s N Q F b 0 O 1 b C k h E a c z 1 B x 0 q f Z X B 7 W Y R e 2 K 6 M 5 u V r 8 6 X 2 V T j j W Q A C X + X n V G x r v t I 5 8 9 y F Y K a L t G v i G I z C 0 l + Q z h g V o R N 4 G x k 4 3 I Y g R k Y 4 J n j G 0 H + Q c Q L 0 Z H x b 2 3 Z D w O A T i S j G A 0 U R z 1 N 0 4 3 j C z n l E e z K i V M 9 B 1 P R o m F T X o 1 + w 0 o / J K x 6 u e c 9 7 y u 7 v e E c 9 B x y W j G X C d s 7 Q h 7 5 y z x A 4 t j 6 0 4 T B D W Y B B G a u V q + O U X H j r l 7 q b A 3 R P N k P j C m D O C 6 T k z S H Q L C M 5 5 n j e s 4 y j A q f i Y E N z q r P P P r v 2 J 2 M J 0 u 1 9 f Q h C m c t O g 8 W d 0 R z X G l M b x R F t o y Q C t z c p z r a h i P A Y J E G 1 S h 5 C e 3 2 + t g s B I 9 I f Q 5 J 9 l R r 4 s 8 D w j G c 8 o 8 7 B 8 C / Y + P q 8 Z V O Z g L L I Z C x r A B 4 5 C a f 1 y t J O n X K u / 8 I X y j J B r D v v u k i o L w 4 Q m Y w B n S J y f 7 U K j c a J I 4 0 Z i U i N l 5 T x Y M w E S / 3 L Y K K 3 4 / n o 2 V h o n U n W b B 2 B f h g 2 + s g 7 Z b j 2 4 Y N z C X A c D K x Y 4 k m F J W D 7 i y N V k L 7 9 Y I 4 q Q I Y z z q Q S k G 7 J e 1 q n m u l q y z U m 6 K I x o i g e 4 X 2 h b w p s L m V N C 1 m S o q Z d W o X + c y Q v 0 i o 3 B A k G y V A S p D i o q L i 0 M / i 7 O 4 f t R 8 9 J Y A i i a 9 B + b 8 s c w u s 6 y j r Z 7 t B D D 6 1 0 m Y c q J T P X C / D o P c Y x + a O b / t H O K M e i t D 4 Y p j Z 4 Z C 8 x T m O g I d U P W g S O r J h N A 3 3 a W j l 5 F U v G n w T t O Z Y A g w e / v m S q Q o b m t e Z Y n I + u n J 9 G D 9 r K k O S p T / r l k P Z + Y C d Y / I Y 3 v O E 4 B i H C i U y E I E o 7 N o f Y l N j a H E o g 8 c w j c 6 M h 9 K N n D M i 9 + J E Z l I h K R r 9 V I S o q R y h B h l O + 3 N r 1 o e x q c f r p p 9 d l Y s Z i 8 U X J w j k o 0 J x I x m C 4 j F Y m b e + X k S h W N D X X t R f F z Q U Z c O Y T H M M c j a G h B c 3 R s 3 t s i f z J W K 4 7 7 7 N M Y e 8 6 e g R g 4 1 q g I T c Q z c F 1 d J G P f t D M K c l G x t B n X w Z 9 x K H B 9 M K 4 5 v j s l W M x a M H P d 6 0 k B W W 4 s T g h / t k 0 R 1 Y K W 2 i z 4 i t Y a C d g y F 7 6 m c 8 O j R P 6 8 W R M M p T t 8 6 d 6 w U x X T 8 7 V T m 4 i U N v m w H y M b G 5 Q I I M f S + 8 M i o L a 7 N D i L / / y L 8 v b 3 / 7 2 2 U + / e L 8 r 8 D X / v L H O Q F q D s k L H k a 1 8 c s o Y u v u 9 P k O p H I O j M g Z l O l o Y r m 2 a k s Q 3 B L R V e v p L H c F B h D Z n Z C T G H w q i D F I Q Y a z 2 y b z 0 Z + 9 z k O P 2 v P s 4 B k P H m 8 + u t f e t D 4 z B q D m 1 l 4 k F L l l E Y M K P 5 E B n o P q I L v w z p s c Z g p d 7 O c c Y 0 K u f a Z P L O g 6 1 u b G 1 O R R Q B k W l F g e G k E g 5 C b I J t P e K l F G G k s 9 v 0 U F K K l v Q O t n Q y 5 x K P n R Q s C i 9 k N K 0 / 0 C Y M + p n I c G T A 5 A F v T l G O 4 O d L 9 N s a g h w Y 7 K Q 7 Y P 2 o S 7 e w X x Y y S b z j E F A m b Z U / S + H G o C I J R t 4 d i G K M x j G z p h e 8 Y p X z L Z a F w x M W z z J 9 C A S M z r 1 u m y l D 6 t K Q R w o h i o a 3 t K V R H e c e W a 5 n 8 H O y m e 3 / / k / r W n X d v q x 7 y v Y u S F 5 O s / R O a K x O F W c u D W 2 a c G B l G v 2 s h W H F P m n D T p b E u S T R w k J W M p A G d t i 0 1 i m U m Z O G 7 w W t s j + / w k Y j G d D D F A Z J G t Z T B g r 9 U A U k 4 k 4 U 6 K f L O R 5 k O d N S h L G d 8 I J J 9 T 5 k Q y R u R i j 5 0 z + V p Q z A W e y c M E Z r 3 7 P e 8 q a z m A d o 8 n c Z Z p g p D z U z o q X j I a v N i M q + x b q B C K 5 P m 2 5 V + A I l K r 4 2 V x A B 5 7 I U v k 2 i R 9 0 m U s B Z 1 I x C E w v e t G L q r 5 b P l o 4 n 9 J x P v x X h h o A A 7 R i t h A M l Q U p 6 z K X Y m y y G A f N P M I K n e j O U H c 4 / f R 1 Z O K 6 x Q N l o 7 6 X v P n N 1 X B k F g 7 4 8 p e / f L b l A 8 G Z J i 2 u f P z j H y + v f v W r 6 z e R T c 7 R g F b l q v F M 1 q d B M h N a H d v L g j l G 5 6 Y A W s l Q V g m f Z C e Y Z W F k D N q Z K y f r 0 I s f P j 3 o o I N q f 4 J W 0 J b s A Z 1 5 b J I y W n 8 2 9 P y X Q w 1 A 9 J p m k j 8 J k x 4 I i p K y A 1 i O V f p 1 6 a f s + M U v V i X V x S H L 6 r N z n j j k 7 u 9 6 V 1 0 5 t C w e B b Z g x F a 2 G M o 0 N b 8 + l I N W 3 v I s k j E a a 9 p J e B D H Q q t M K B t n X i K I p A z e E J C T f h l 8 s n s L W d i K K F q 0 0 4 a z y F y c G 2 9 o Q y P 9 A D 1 w T v d 4 I 8 j i z 3 O e 8 5 y 5 e 2 Q m e 7 x w H s e n n H J K L d 2 V j Y K m M b w E / V 8 O N Q I Z p H 1 1 Z X 1 B G U O T X c 9 C 8 u I n 5 V p t W t R l u B 2 6 c o / S K E h k v 6 O 7 R o E 7 z h r 3 d v / t v 9 V M i L a 2 X 2 0 o 0 3 0 M A 0 T q S S V q C 6 t e x t 0 Y i G M l s r c y S G B Y X 2 T 5 m i G P v Z 5 l b A G l f W Y 3 H 2 R j A U g p L r C 4 1 7 w J r W 2 m x k v K y z F 0 p f o v 3 l L e 3 N v m w P o Y y l A d P h + 9 j L o P h p S V v x b t W 9 Q i n C i 5 3 4 E H z t E q i q L B / Z x J m 1 s 6 A 2 W Q j N R z Q o p V q p m L o U 1 7 k V s 2 4 E y u j 6 G f 2 Y x b s + R G A D p C Z z 6 T j c z b O h P n n x Y c x J s O 3 n D w r x x 9 Z 8 J / Z M e h F + J M I K D Z y B u N S k j P 1 d p M B q 7 P Z 0 + L j z 7 6 6 A X 9 0 O X W B M o S y f s G 0 m L S t S E w R C X f a a e d V i f / + r e g w F C t C C k L l A N 5 8 7 3 F k N M x c o s J i d K B h 7 Y Q w 5 v p e L n t n H P q c e C P s N 2 H p p X P f n a 5 o x t X W Y M e z q R c p H Q / W c D I 9 M k Z O S C 6 3 U t G f f g h G v N E S 8 b m a D J U 5 n Y b A z E 6 f T J Q c q E H t D g n w m d u l W d c k 8 D 5 P D d K A O m D s 8 k e r s s y + l T 6 9 W G F z 1 j 0 y 8 n J K R m d w 8 v 8 6 B R c P N 9 C Y 7 9 S w Q s n I + c h 1 F e P Z o 8 f d K A s D + z M S R b q O G M g d A Z M 4 F a B G F 4 c i z A p l y M R e u t Q Q 4 s S L f r l X / u Q t 0 V + / A X 8 v o W v 5 i / q l L f L 2 9 9 e a T r + + O P r Y g Q a G Y 2 9 Z V 9 P 7 N G n H G q h h N G m R f g D e 1 m U Y + X c x k Y c H F I K C j I C U 8 C g I + M W D H e + b O Z h u E U G J S H e 6 K G + k d K N B e z E Y g t n d o 5 j m 2 N l / i S j e S B s b P o W B L U T c F 7 4 w h f W I N Y H W f V p h Q e 1 Q x G 2 F 1 n z i s n G g D 4 J W e Q H y v A K T y K 9 L C B q 9 S O / M m t I 8 E F / k U J k p J Q Y W o v 7 u r 5 u / c p X y r Z d x l j m j 8 c a x V H i m O H n 9 Z 8 W n K 6 f H U 8 8 8 c R a R n k U w J D w w q g 4 3 8 Z Y P B g C m v E c f g U k h s v Z 8 B R 5 + k z + t v U B v g Q 6 C x D 2 C b T t s y T O Y h 4 L s m l K S F U H x y Z H 7 7 Z y O v a g D 5 k t + s N L s m 8 W S c D x g 9 q h 8 u S b c p Q / m w o i a v / b o + 2 y 9 N j i Q w t R t l 8 m C A J D p Q m 0 U b 0 F 5 Q 4 Z G 4 e g 5 D 6 U L q 3 z O x Y s G I W s 6 j N D z 7 M t v G x K G N c W H o y N B o Z s n / P 4 t A 3 J Y C H g M P q e B u z J m I K j 5 1 L e a i F T Q Q d 8 1 4 q M s o J o b x q Q h / W + + 7 Z + Y W A r A c V A 3 1 D X B / 0 6 n l A J T x R i 9 F E 2 x 3 D M U G F o f j Q E N I b e Q L 9 e 6 h w C Q + q 3 B z Q M G Y j n J 0 P Z p Z 1 U M w B l D F 7 1 g T 9 R 1 7 2 C 0 q Z 2 J j A m H j I W W Q L a w l s c L s 7 E 8 d c X 0 z o T e L 6 k v f L Q M y l B T e n o 9 y b p 2 R Z E r q o X N o F m G f 5 B v S j B I K O g h Z Z 8 l C U a K d M o l z G 2 t b q 5 C K E p F f K T z X 4 Z l A G a B K u 1 3 Z 9 F h W l A 6 O h t o T T x E N k 8 i E I Z O 9 r u 6 I z o k k 9 / u i z u s q A x W u e S Y T y Q r e 0 6 R x C F K d s b G e i L g 3 N i d I L 7 R V t z T j C O Y B F 6 G N L m c K i g d R a 0 J K C h w T H Z c j L t c o 1 + o u 9 N A T I y n 2 R L y k I l I n r Y g Q C q J H S O 3 G y h V f m o T Z 0 K P J g d i j O I c A z F S h U l Y E y 6 N j 9 Q 2 7 Z O E h A K Q V j t Y U j 5 e n g b z R i i / r V 1 L F L 5 y W R C M 2 9 j t B / 7 2 M f q O D G O + c A Y 0 N g 6 l X H 1 T 4 n K S I r j z D 8 + 9 t i y d + c o X + 0 M T m n Z Z m E 8 W z p X Y l j Z A p k u t X y c 3 T j 4 N M f k c A x U g D B p 7 x s l f l y 3 b U 7 E e W Q D f M V 5 n B M o 7 O m Q j G 3 o d k 5 Q y W r i G P C P L + 3 0 P w Z y 0 6 + x 0 8 4 Y d M O x j C V w e Z u d / N g J 5 9 O 3 k l U Q 0 4 a t P K j m U A R D 6 I m k + R E P d a y v d h O K 6 x j F t F U 0 K z 9 D 0 E 5 / S d c c R j / z w X 1 e O w F C F K k W i n a C D L 7 2 4 d d 5 0 W N C j P 4 6 t + q U e u X V V 9 c x O D c 6 K f Z T n / p U e e 1 r X 1 s / t 8 4 J V u t k W x k V r R T e B w N K 5 g r I i y z i o M C A J x n i x k b m U y 0 4 e J z O 1 g Y v / L t n U k A j U / c N y W E I 7 E n J J w C R d U B f 7 E 5 A J S d B 2 / h s w L u A 5 v A e O z x o H E o m S P S i Z G W Y z G L p 1 T G h b S 6 I 8 F E i g + a M 6 4 s Y E Z 5 k G c v 2 f Q N h V A z D W E N O N A R K 5 5 j 9 Z X R o 5 1 t + 9 F I G l O U t v C g 9 k 8 E c m 6 i L 0 t p w N i t n + t x Y z 6 y G Q J d 4 b P l M E M I / 5 4 8 t B O S n f d 8 h N w X I T h n u e 2 S C E y e 0 q E O G D 4 q S D / G E h f C U L s q 1 p G o l z e Y E h a I l S m + z z T R g F I y S Y u I s + I A s z b a Q b f K M K + / + G Z / T w F C E 1 p 9 s x W E c m x u Y + 5 G V M T 7 0 o Q / V L O h Z D D k K T M p m h i t 7 e Q a n n T 5 k S I Z q r m A 1 0 V s F C / 2 N u 4 U g c s 3 8 E A Q H k C U i e 7 S k Q s C j j W 5 y / 6 Y C G j 7 6 0 Y + W I 4 4 4 o n 4 j 2 x K 7 F U G L F 1 t l h o p A l F a t Y A h Q d O 1 D m c Q Q N j f i S O 0 D 3 m n g a T 5 n Y B g i f 7 K F m p 2 B x I g 8 8 8 q b 6 X E 4 G U 1 Q s T E y T u B 3 A n M d O K z P 9 h z C s f E 4 D s e S 7 c H X 4 d v / P I Z 8 b S V l 9 d Y A N L d f 2 g R y w B f 7 G M p o I L M u Z N F o W r R V A j l Z T E r A 2 y o d y v L j 0 E P S l p E W B C e a T b P S R 8 D a b w y g R X + y 5 U I g q s l M n I d D M W A w 3 7 O S Z H H C 6 p f y z 5 + t g Y D x n v e 8 p 7 z 7 3 e + u n 8 c Q 5 8 M j p w N y a 6 F E R X v K z T 7 Q 0 M I P r W z u K m B a 9 H k Y 4 i n B a 1 N B J m c D d L b V O V T 7 N e U h i O L 9 s k j 9 z I D m + x 7 M p g D D z L d A F w J R V 6 n G 2 N t X c M x b / L t J I G P 4 4 Z X M E c e C y h B k b u 3 J J 1 k v E I B E V e V d y q Y W s l e i r r 9 + l Q 3 d Y x X S j 6 J 4 d c q b 2 E O B b 1 M C L w K G r Q / 0 J T i 1 W T 0 g C 9 v Q v d N i T P 4 e R 9 R 5 3 N b k U P M 5 E 0 R o J o A p l T g T R o c m 4 J s D 0 3 z d Q 5 Q 0 h 2 G Y H M n 7 h z K x + d F v / u Z v z r Z a i 5 R i e I K + A v E 7 V M q 0 B m X F M v f 3 k Z W z I B m r h S z l D Q C Z U a m d 9 j H U G L a + t g S M P z R 3 h H Z q o C T L / C s g F 3 w s d A F D B k q Q G c N W 4 1 D T R v o x Y y K g f L 1 5 c 0 P 0 n + 8 9 O K + v M E C K N n G O Q V C 4 K M 9 w K Z r C 8 C i D a e / R w L T o G 0 / 7 b p 8 x G Z C + k x E 5 u X u M 0 V 8 1 k y k 5 l H v a f r Y 2 t I G 1 D + U f u y J H 9 k H m f T 7 x n 0 W O j Y H 1 z 3 0 b E Q y y L X v W B w S z u S E A y K o U Z v 5 j 7 m O u Y V O a t l A q W e a n P A a A X 3 s l 1 8 k n n 1 w d z c S b Q 8 h 2 X t j k X B Q 9 p m x f Y 2 / B W V p Y L N G / + y 1 O M C j f + L V X S g p A 5 n P O 9 W F 8 t H q T e 1 M u k W 8 o 4 k y e B / U h G N C N Q J W s z M n w H 5 A 3 + S T I j a G v z z F s 8 Q y l R D E x H 6 r j h 4 D p o V Q v w m / q S O p J u T c U W n A E J U Y L C t L W o k B / d a o F R c t E / Y e s 8 J G P f K S e Z z D 4 O u q o o 2 a v / A K U z C n I L y u N K c n Q 4 B i M o x w W u B y T X 4 z I 3 r n + S q X y 1 M 9 Q g 9 V G x s g p 0 + f W i D Y j j S G O h W f t h 2 x p a J 4 + L b Z 4 h l L 3 e 4 V m W o z V z e u 7 i j N f T d y i f Y s g 6 D s T U J a l V I a o J B m D a 8 n M n u 0 w 8 I C y B Q m b 4 y E k M 5 5 9 9 t n 1 C 5 E M P s 7 C c N T 8 2 n A C z 5 y S I Q W l j I X W v g F q 3 8 4 J 3 a d P w S 8 G O 8 l o t x S S k f C G r y G k 5 H M 9 t k R O L T h T G z g W E k Q e V I s S G G N c / R U r c G 1 L z a H m Q / u r p U G 7 g K B U k 4 k Y a x 8 c y r 3 9 2 h / a + W Q M v F W + p / f 9 7 M e Q O H L e p o 9 h y X K Q 0 g d t r n k t 6 p W v f G W l V 6 b k t B x M S T j J 2 b c G 9 B d f h t D O w f r L 6 + R A R g t Z v N g q H A r B j G 4 + 5 m H s / b m t 2 a H A m w W M l B M M v V m B f g o d 4 o 2 R u x b F T 4 u s S n E M q 3 7 k z A F k R e c Y D A O S Z Z V 8 V h c t R J C x U r Y d L 8 6 n 5 K U n x u r + B w P 6 i z V D a O d Y c a D 2 e F p s F X m b M q d x J o j B M Y I 2 G o u g W z P Q 7 c H z 2 G t K M o w 2 e G r 5 A h l Z Z m j R b z M E C w q Q z J d s Y m 4 n u 5 j f x W k s k 9 N D J v f k 2 5 a g o B 9 z Q 8 b X z 6 j K p J S v 6 G 2 v b W n E m S Y F A P Y n W 8 W B 8 J 4 g s h B s F R m K k s b m R i 0 w 1 1 e U 0 s W y M 2 E M z X G 2 F q A 7 b 6 l T l o e l M p b J v y X 3 w w 8 / v H 7 5 D 2 Q N v 5 W n B G a 8 f o e P g c s a j I L R p 9 T L 6 0 l 9 R F a T F m o Y j 9 V H 7 w c O l d H u n / T i r 4 z m x 1 O s F K o O P D v T l 5 d s n f P 2 w D S O v z n R l t p j i O z I m V 0 O y W Y M W 0 W G s t I 1 D U T V P j i T l L 7 Q c m h z I 0 r y R r m / V v U + H Y f x F o Q I 6 j + M L D B Y Y R I t n Z d B B A p g C M p F C o 4 z D T m L 5 0 f k K R v 2 X x f q G 5 K M Z c s r S n 2 g m U O P g Q N 5 i Z Y D e c l W i W n x A 6 3 O b W 3 O B G Q w X 6 l K T 2 S o Y u B M C 3 k k s 1 U t S l D C 0 E N b E Z 1 h j b 3 m Q v E M c V M v m 2 8 o l G 0 c a e z d P 1 9 D 4 V z k w M j r X K f j / Z 6 O P w 7 C E G K o 7 W t W W f L 2 N r j F B d f 1 Q y 4 c z G / Z c a 5 T T z 2 1 z u W U l 4 w / 5 Q 0 D 0 r d s J V u 2 G H q L o o U x O G X / c c L W j s y Z J q F d p J g m s 8 F W 5 V D g Y W k U i C F M T 1 K o t K z M o N g H A 0 Q 7 U V z k S / a B / h s R l / z x H 5 f t O 6 e 4 p 8 u 8 5 + 2 + e y 3 r O I D f O s B r v g z J A T g D Z 3 X s j Q x G 4 I X W l M N K Y Q 6 U 0 i X O I 6 u j Q T l p M c L 5 / C B J 0 H 8 + N Q T 3 e e u 9 v 6 B i P C X t I Y c c M n t m 7 V y R A 6 o 2 p p 0 3 b y q g A z 1 9 + 0 p 5 D Y K T N h w w 8 p t k j 1 v N 9 6 F E V H M p x P p G K k Y o P Q z b D 0 E J N P a t 3 K 0 R 6 B U o L G k z d s b P Q W S j K M p v 8 / l d c + c X d 3 K 4 u n N A 8 m C w H F I p 6 F g w y c + a 6 Y c D p Y x j s J l b u U a W l t B t c W g l p H b u 5 6 w c A 2 3 G A g 4 6 y X g C z u p F W U 6 M P 9 n U m O h g i D b V A y P 1 Q 6 E W M I w 9 T c T f l I h t k X P 4 d N z S l f P k 4 9 h G B / g c w l a R o T A g W l I I g n 3 5 j d A 5 y j H H H F M Z 9 w 9 / j M j k v Y U 3 A K Z 9 L W R r A m c w / 8 A b A 3 7 T m 9 5 U e b / m r L P K m g s u q G 2 U a U r g C 7 q 5 l u 9 Q + T F L p R 4 n E n w 4 i W + N / u E f / m F t P 1 T y M m J j z G e 8 + m V M t o D R c L J J W a o 1 x h b K T 0 4 l c D w Y Y F o h y G T f g q 7 Y n g C R M n m o H W w 1 J Z 8 J u g i L Y E a k h M n D x k n w R g J G H 8 y Q n f G N 3 5 v + 6 q / q u a s 6 p 3 l I Z 5 D L l i 8 v V 7 3 g B V U 2 S i R y 4 U h + L 4 O j K P 3 y Q 4 0 w 5 F T T l G 2 c W g D T J w M K O E X + e H o I S s a h B S G Z T v Z D H / 6 S 9 f r g j K 6 L + n H m O C i Z u M a Y Z b S F L A 6 s D / L c b i F o n a y U U v 4 f C z 5 h S B d G L X 4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 N a m e = " L o c a t i o n   T y p e s "   G u i d = " d f 3 9 e b 9 7 - d c 5 c - 4 4 9 4 - b 4 f 7 - f d 6 f a 0 2 f 6 e f 6 "   R e v = " 1 9 "   R e v G u i d = " 7 a 9 f 6 4 9 0 - 7 d b 0 - 4 7 7 b - 9 0 8 8 - 3 7 8 a 3 9 b 3 f 3 2 4 " 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 V i s u a l T y p e = " P i e C h a r t " 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t r u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 N a m e = " C i t y "   V i s i b l e = " t r u e "   D a t a T y p e = " S t r i n g "   M o d e l Q u e r y N a m e = " ' R a n g e ' [ C i t y ] " & g t ; & l t ; T a b l e 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 / & g t ; & l t ; / G e o C o l u m n & g t ; & l t ; / G e o C o l u m n s & g t ; & l t ; L o c a l i t y   N a m e = " C i t y "   V i s i b l e = " t r u e "   D a t a T y p e = " S t r i n g "   M o d e l Q u e r y N a m e = " ' R a n g e ' [ C i t y ] " & g t ; & l t ; T a b l e   M o d e l N a m e = " R a n g e "   N a m e I n S o u r c e = " R a n g e "   V i s i b l e = " t r u e "   L a s t R e f r e s h = " 0 0 0 1 - 0 1 - 0 1 T 0 0 : 0 0 : 0 0 "   / & g t ; & l t ; / L o c a l i t y & g t ; & l t ; / G e o E n t i t y & g t ; & l t ; M e a s u r e s & g t ; & l t ; M e a s u r e   N a m e = " O r i g i n a l   L o c a t i o n   T y p e "   V i s i b l e = " t r u e "   D a t a T y p e = " S t r i n g "   M o d e l Q u e r y N a m e = " ' R a n g e ' [ O r i g i n a l   L o c a t i o n   T y p e ] " & g t ; & l t ; T a b l e   M o d e l N a m e = " R a n g e "   N a m e I n S o u r c e = " R a n g e " 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a t e g o r y   N a m e = " O r i g i n a l   L o c a t i o n   T y p e "   V i s i b l e = " t r u e "   D a t a T y p e = " S t r i n g "   M o d e l Q u e r y N a m e = " ' R a n g e ' [ O r i g i n a l   L o c a t i o n   T y p e ] " & g t ; & l t ; T a b l e   M o d e l N a m e = " R a n g e "   N a m e I n S o u r c e = " R a n g e " 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& g t ; & l t ; C F C S t r   A F = " N o n e "   A l l S p e c i f i e d = " f a l s e "   B l a n k S p e c i f i e d = " f a l s e " & g t ; & l t ; M e a s u r e   N a m e = " O r i g i n a l   L o c a t i o n   T y p e "   V i s i b l e = " t r u e "   D a t a T y p e = " S t r i n g "   M o d e l Q u e r y N a m e = " ' R a n g e ' [ O r i g i n a l   L o c a t i o n   T y p e ] " & g t ; & l t ; T a b l e   M o d e l N a m e = " R a n g e "   N a m e I n S o u r c e = " R a n g e "   V i s i b l e = " t r u e "   L a s t R e f r e s h = " 0 0 0 1 - 0 1 - 0 1 T 0 0 : 0 0 : 0 0 "   / & g t ; & l t ; / M e a s u r e & g t ; & l t ; I s & g t ; & l t ; I & g t ; A c a d e m y & l t ; / I & g t ; & l t ; I & g t ; C h u r c h & l t ; / I & g t ; & l t ; I & g t ; G a l l e r y & l t ; / I & g t ; & l t ; I & g t ; O t h e r & l t ; / I & g t ; & l t ; I & g t ; P a l a c e & l t ; / I & g t ; & l t ; I & g t ; P r i v a t e   C o l l e c t i o n & l t ; / I & g t ; & l t ; I & g t ; U n k n o w n & l t ; / I & g t ; & l t ; / I s & g t ; & l t ; / C F C S t r & g t ; & l t ; / F C s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 I n s t a n c e I d = " L a t L a t V a l L o n L o n V a l A d d r A d d r V a l A d A d V a l A d 2 A d 2 V a l C o u n t r y C o u n t r y V a l L o c L o c V a l Z i p Z i p V a l F u l l A d d r F u l l A d d r V a l O l d O l d V a l C a t ' R a n g e ' [ O r i g i n a l   L o c a t i o n   T y p e ] C a t V a l U n k n o w n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0 & l t ; / R & g t ; & l t ; G & g t ; 0 . 4 3 9 2 1 5 7 & l t ; / G & g t ; & l t ; B & g t ; 0 . 7 5 2 9 4 1 2 & l t ; / B & g t ; & l t ; A & g t ; 1 & l t ; / A & g t ; & l t ; / C o l o r & g t ; & l t ; / I n s t a n c e P r o p e r t y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 I n s t a n c e I d = " L a t L a t V a l L o n L o n V a l A d d r A d d r V a l A d A d V a l A d 2 A d 2 V a l C o u n t r y C o u n t r y V a l L o c L o c V a l Z i p Z i p V a l F u l l A d d r F u l l A d d r V a l O l d O l d V a l C a t ' R a n g e ' [ O r i g i n a l   L o c a t i o n   T y p e ] C a t V a l C h u r c h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0 . 7 5 2 9 4 1 2 & l t ; / R & g t ; & l t ; G & g t ; 0 & l t ; / G & g t ; & l t ; B & g t ; 0 & l t ; / B & g t ; & l t ; A & g t ; 1 & l t ; / A & g t ; & l t ; / C o l o r & g t ; & l t ; / I n s t a n c e P r o p e r t y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 I n s t a n c e I d = " L a t L a t V a l L o n L o n V a l A d d r A d d r V a l A d A d V a l A d 2 A d 2 V a l C o u n t r y C o u n t r y V a l L o c L o c V a l Z i p Z i p V a l F u l l A d d r F u l l A d d r V a l O l d O l d V a l C a t ' R a n g e ' [ O r i g i n a l   L o c a t i o n   T y p e ] C a t V a l P r i v a t e   C o l l e c t i o n M s r M s r A F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0 . 5 & l t ; / R & g t ; & l t ; G & g t ; 0 . 5 & l t ; / G & g t ; & l t ; B & g t ; 0 . 5 & l t ; / B & g t ; & l t ; A & g t ; 1 & l t ; / A & g t ; & l t ; / C o l o r & g t ; & l t ; / I n s t a n c e P r o p e r t y & g t ; & l t ; / P r o p e r t i e s & g t ; & l t ; C h a r t V i s u a l i z a t i o n s   / & g t ; & l t ; O p a c i t y F a c t o r s & g t ; & l t ; O p a c i t y F a c t o r & g t ; 1 & l t ; / O p a c i t y F a c t o r & g t ; & l t ; O p a c i t y F a c t o r & g t ; 0 . 5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0 . 3 5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 G u i d = " c f 2 9 1 c 2 5 - 0 1 2 3 - 4 5 2 d - a f 1 2 - f 1 f 4 8 c 5 5 8 5 2 2 "   R e v = " 3 "   R e v G u i d = " 8 8 6 a b b 4 c - b 0 3 6 - 4 7 c 1 - 9 7 e e - 8 0 9 4 3 0 1 f 3 7 b a "   V i s i b l e = " t r u e "   I n s t O n l y = " f a l s e " & g t ; & l t ; G e o V i s   V i s i b l e = " f a l s e "   L a y e r C o l o r S e t = " t r u e "   R e g i o n S h a d i n g M o d e S e t = " f a l s e "   R e g i o n S h a d i n g M o d e = " G l o b a l "   T T T e m p l a t e = " B a s i c "   V i s u a l T y p e = " P i e C h a r t " 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t r u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. 3 2 9 4 1 1 7 7 5 & l t ; / R & g t ; & l t ; G & g t ; 0 . 1 4 1 1 7 6 4 7 7 & l t ; / G & g t ; & l t ; B & g t ; 0 . 4 7 0 5 8 8 2 6 7 & l t ; / B & g t ; & l t ; A & g t ; 1 & l t ; / A & g t ; & l t ; / L a y e r C o l o r & g t ; & l t ; C o l o r I n d i c e s & g t ; & l t ; C o l o r I n d e x & g t ; 7 & l t ; / C o l o r I n d e x & g t ; & l t ; C o l o r I n d e x & g t ; 8 & l t ; / C o l o r I n d e x & g t ; & l t ; C o l o r I n d e x & g t ; 9 & l t ; / C o l o r I n d e x & g t ; & l t ; C o l o r I n d e x & g t ; 1 0 & l t ; / C o l o r I n d e x & g t ; & l t ; C o l o r I n d e x & g t ; 1 1 & l t ; / C o l o r I n d e x & g t ; & l t ; C o l o r I n d e x & g t ; 1 2 & l t ; / C o l o r I n d e x & g t ; & l t ; C o l o r I n d e x & g t ; 1 3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 N a m e = " S t a t e "   V i s i b l e = " t r u e "   D a t a T y p e = " S t r i n g "   M o d e l Q u e r y N a m e = " ' R a n g e ' [ S t a t e ] " & g t ; & l t ; T a b l e 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 / & g t ; & l t ; / G e o C o l u m n & g t ; & l t ; / G e o C o l u m n s & g t ; & l t ; A d m i n D i s t r i c t   N a m e = " S t a t e "   V i s i b l e = " t r u e "   D a t a T y p e = " S t r i n g "   M o d e l Q u e r y N a m e = " ' R a n g e ' [ S t a t e ] " & g t ; & l t ; T a b l e   M o d e l N a m e = " R a n g e "   N a m e I n S o u r c e = " R a n g e "   V i s i b l e = " t r u e "   L a s t R e f r e s h = " 0 0 0 1 - 0 1 - 0 1 T 0 0 : 0 0 : 0 0 "   / & g t ; & l t ; / A d m i n D i s t r i c t & g t ; & l t ; / G e o E n t i t y & g t ; & l t ; M e a s u r e s & g t ; & l t ; M e a s u r e   N a m e = " O r i g i n a l   L o c a t i o n   T y p e "   V i s i b l e = " t r u e "   D a t a T y p e = " S t r i n g "   M o d e l Q u e r y N a m e = " ' R a n g e ' [ O r i g i n a l   L o c a t i o n   T y p e ] " & g t ; & l t ; T a b l e   M o d e l N a m e = " R a n g e "   N a m e I n S o u r c e = " R a n g e " 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a t e g o r y   N a m e = " O r i g i n a l   L o c a t i o n   T y p e "   V i s i b l e = " t r u e "   D a t a T y p e = " S t r i n g "   M o d e l Q u e r y N a m e = " ' R a n g e ' [ O r i g i n a l   L o c a t i o n   T y p e ] " & g t ; & l t ; T a b l e   M o d e l N a m e = " R a n g e "   N a m e I n S o u r c e = " R a n g e " 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0 . 1 4 7 5 4 0 9 8 3 6 0 6 5 5 6 8 8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6 4 9 & l t ; / X & g t ; & l t ; Y & g t ; 1 2 6 & l t ; / Y & g t ; & l t ; D i s t a n c e T o N e a r e s t C o r n e r X & g t ; - 8 & l t ; / D i s t a n c e T o N e a r e s t C o r n e r X & g t ; & l t ; D i s t a n c e T o N e a r e s t C o r n e r Y & g t ; 1 2 6 & l t ; / D i s t a n c e T o N e a r e s t C o r n e r Y & g t ; & l t ; Z O r d e r & g t ; 0 & l t ; / Z O r d e r & g t ; & l t ; W i d t h & g t ; 4 0 0 & l t ; / W i d t h & g t ; & l t ; H e i g h t & g t ; 2 6 8 & l t ; / H e i g h t & g t ; & l t ; A c t u a l W i d t h & g t ; 4 0 0 & l t ; / A c t u a l W i d t h & g t ; & l t ; A c t u a l H e i g h t & g t ; 2 6 8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d f 3 9 e b 9 7 - d c 5 c - 4 4 9 4 - b 4 f 7 - f d 6 f a 0 2 f 6 e f 6 & l t ; / L a y e r I d & g t ; & l t ; R a w H e a t M a p M i n & g t ; N a N & l t ; / R a w H e a t M a p M i n & g t ; & l t ; R a w H e a t M a p M a x & g t ; N a N & l t ; / R a w H e a t M a p M a x & g t ; & l t ; M i n i m u m & g t ; 1 & l t ; / M i n i m u m & g t ; & l t ; M a x i m u m & g t ; 2 9 & l t ; / M a x i m u m & g t ; & l t ; / L e g e n d & g t ; & l t ; D o c k & g t ; T o p R i g h t & l t ; / D o c k & g t ; & l t ; / D e c o r a t o r & g t ; & l t ; D e c o r a t o r & g t ; & l t ; X & g t ; 1 2 & l t ; / X & g t ; & l t ; Y & g t ; 4 2 8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1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f a l s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c f 2 9 1 c 2 5 - 0 1 2 3 - 4 5 2 d - a f 1 2 - f 1 f 4 8 c 5 5 8 5 2 2 & l t ; / L a y e r I d & g t ; & l t ; R a w H e a t M a p M i n & g t ; 0 & l t ; / R a w H e a t M a p M i n & g t ; & l t ; R a w H e a t M a p M a x & g t ; 0 & l t ; / R a w H e a t M a p M a x & g t ; & l t ; M i n i m u m & g t ; 1 & l t ; / M i n i m u m & g t ; & l t ; M a x i m u m & g t ; 7 0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O 2 d 2 1 I j y X a G X 0 V B h O 0 b K O p 8 G D e a o J m h z d 7 Q L T d M b 9 t 3 1 a g a F F u o s A 7 d 0 / 0 2 + z l 8 4 Y v 9 Q H 4 F f 6 t O I F X W k C W V B H Y Q M d H E l E R m s T J z H f 7 1 r 5 X / 8 1 / / / e b n 3 + / G v a / J d D Z K J 0 d 7 l m H u 9 Z L J d T o c T W 6 O 9 h b z L w f h 3 s / 9 N 2 / 5 3 / N 4 f p 5 O T u L r 2 6 T H L 0 1 m P / 0 + G x 3 t 3 c 7 n 9 z 8 d H n 7 7 9 s 3 4 5 h j p 9 O b Q N k 3 r 8 N 8 u z i / 5 5 l 1 8 M J r M 5 v H k O t m r f m v 4 9 G / t 9 d + c z f J f q L 5 8 N 7 q e p r P 0 y 9 w Y x v P Y + D q a L e L x 6 E c 8 5 9 W N m y R 1 h o f y / v x m 7 6 9 H e z + P 0 2 s + n n 8 / O k k m 8 / Q f 4 7 v 7 f 4 6 H d 6 P J L 6 P Z f D q 6 n h 8 N 4 v t 4 z N c / x e N F 0 r u 9 P t r 7 E o 9 n C U / e J e n H Z J a O F z L 0 r H f Y f 3 O Y f Y m f Z 7 X h P y W T 0 X W i G P 8 8 v f s c T 4 c H f C G Z j + L N Z z q N J 9 3 / H f + 5 S K b f j w b T e J 4 u v e F 8 u q i L Y k U 0 v f H 8 a M 9 1 j D A I n C h y X d c L T T M I 9 3 p j 2 U u W Y Z l W x G b g m c k H P E / 4 / i C 9 X 4 z j e T I c j G N 2 R f / N a T q 9 i + c 8 O B 4 O p 8 l s 1 s 9 e Z r 9 3 l c 6 u j f 3 e 2 T w e f 3 9 z W P v W m + L r p 6 N k P J z 1 3 8 i q T m 5 6 b M q f J q P x 0 V 7 2 B 8 j a 5 R / k o 7 4 5 L P 6 v e v q h 9 i i b d / V p 8 7 j F + 5 X j H q 6 8 1 u H S Z l I K 0 D e c w L X d 0 D N d 3 w n 9 w C 4 E 6 B i O 6 V q + a V m h Z T q m H b Q S Y G 8 4 6 r G L R / F + 7 3 R q f D L e d S 3 L a o J V W f V / + 6 X 2 q H i F 1 e f b F a t n R Z F p 2 Y H n O 2 7 g + 4 V Y b S M 0 g 8 A 3 b W T t B q 5 v t R P r S T z l w K d b k 2 o x / q q k X o h Q b c O O X D / g U L t R y H 6 N q r 0 a e Y 4 X m U 7 k m L 7 v m g h b D v v 7 Z H R z + z m d 3 q b p 8 A + O + v H n a d e 7 s y a / w a + 1 R z L t 6 s N t 7 k j X M C 3 P R R W 6 l o e k R E i Z p j Q N y 4 / Q n a 4 X e Z E b l A d d U 3 g 7 0 Z M X l 6 u C 6 m 9 X T y 7 r T f R 7 3 Q Q v m / O L d J h M d K y s U g e 7 h u c E l h 2 6 b u i G v m O X R s w 0 w s i x z M i x L Z Y G l Z H v 6 + P c k 8 A H w U O w V T s 7 f 5 3 N 7 V b z f r y o m 6 5 f 7 4 y P 6 d 3 2 9 n T r R d n M x 1 p e 4 E G M n 7 D k o 6 j 9 t Y b 1 9 Q P L c t z I D Q O s a q W 3 T I N T 5 3 H 8 / A A n x t V f 3 + x t t r m 8 g 4 + 1 E / c C l r f y q j / h d 1 / H E 4 X f u 9 m a V x M M R r N Y M f r V Y s a 0 3 5 f 2 Q R t f N X B 8 P w r R v 0 s + g W k 4 U e i a e F l i 2 8 R V 0 H R V e c n u P V U G r a 3 9 4 K z 2 6 N k V c B 4 7 v E s m 6 f K 5 1 F 8 P 1 3 B N 2 y N G 8 G w v D M I I X 0 w s Y m i g d O 2 Q Q 2 m H n u X 5 t q e 7 I N n L 7 P f O R z c d O h T Z o D X x v 6 s 7 F D L t 6 v e a F f j m k Y N t m F H k u W a A O + Z G t l V 4 Y w d h a P g h 8 r Q C J 7 R D q 7 X 4 z s 4 3 1 2 x 9 t d R + S f 4 c j z / 3 T t K a o P o y a x l G 5 T + b Z f f b Z E T E 2 L u c E 0 n O H n 5 t j e j L M l D / H k G q G Q V + v t V k C x 6 E h F 8 e 0 Z h j R l 5 g s h 3 b 7 s E P / 7 I 1 I X 6 Y z + N v s V K I M u v u h e g Y X u B G J l v Q t E 2 v w g A O I s u w b U 8 0 r m + G o m L d l g f 5 L 6 i 9 j U N / 9 U 7 8 l E w n 6 U Q p R J l 1 y 0 L U c K U q U 3 h y O 4 q / x t O R w h w O R s n w L p 3 M l + y h 2 i 9 S 4 1 i 5 D r 9 a A J 4 s j a G v w z 3 D D N B B F r Y T N e 7 I E s s B C g z f 9 Q U L J N 4 R 3 9 p E O e k Z 1 e x l 9 n v 8 a X c d K v F s 1 N V l 7 V / V n e h s 3 t U v N m u i z b W 4 Y 2 D g P N 8 E k 8 i C a n C e T A M F n u G K X s J j 4 V x F T q C t g Q o J v v / 3 D g 6 P W m 7 n y b f R T H l 2 Z N I t n 5 0 l S C 0 H I S M j 8 k P C s 9 A x U T c Z / p D J 0 L J s w 7 N x + G 3 E a B H X a a M 9 h Q y P 3 2 5 L h s 1 b S u b U F e F J P I m H j 9 z F 9 h b Q w d D Z v h l Z Q G Q O a t w u 8 M e D 0 D V 4 g O Q s K 7 D C 1 r v v 3 f G 2 J N c / S b 8 l c 7 X 9 k 1 l 1 Z d e d E 4 E j Z g E P h L b n 5 D 5 X c Y Q j j 3 3 p B h 6 u W W A X 3 k U r J X i 2 P S F e p J g / t R B l 1 i 0 L U c P + 5 a Z J s h 5 r W i Y y E 0 T 0 k a Q n r M g B n s x X x X J Y r T C M I t n y h B + O t m W S d 9 n v X c T T L h M T M u i q u P u D O t 6 W T b v 6 x W Y l 0 o V d c t G m D l G E + H Z Y 9 m J T e + i L A G T d 9 D w z R F 2 E 2 n Y p l 9 8 A X + N 6 R P K N 7 F w v / d I 7 n s 1 x P + L Z f u / y P h 5 N O t A a S p E e 1 0 X a 9 C b 6 U i 7 e u D w s 7 b U v 6 T M Q 3 9 B D k G G E Q M v 0 2 Y G H V y D m 3 z Y J 4 W w 3 M L X T P 6 9 S f p y / z f 0 D 2 5 D w x I s s P w C A f 8 D / 8 L 3 Y 3 l b k e 6 b t h 5 7 X a i v 3 R H s S R O z 3 u k 1 g y A K W Y 6 9 u x f 5 V H X b Y d R 4 D l 4 q Y 2 b R c 0 A d L X N N K r + L o + 1 H E f 8 Q D o a c N o 2 V / 8 P E Q J b A l Y R Z j P 7 s w N a z e C u i t i u 9 a x W a + 6 Y E A m W S V M H Q F v h Y Y k e 0 A c w a e F R K 0 B b a T x 2 Z L a Q 0 L q 1 s L v c t 4 c 3 M l 3 W i 5 G j / o b z c y 0 1 i b K i L P E A X d c F x / u c h C i Q 0 w S b F m g F 7 h i R N K g 0 T Z U Y i L 6 f k o M W 0 q h b z n G I S 6 4 1 g 6 H 7 Z 2 m k 7 e 1 x 6 9 n C U 7 T c e j m 6 0 R a B T Z x z b L L h l H c u o e G f S w p H + Y B j l h H A D H C n n q y 9 n V C x 3 y d 9 n v F e m i 7 i g 0 Z U 6 z 9 H a K n 8 + Q i K w j A E 4 A r Y M k Q g R j 5 n F y / Y C s H 9 o O Y C o P A V q g K K U c f 7 v a X N v 1 G 2 R 3 N m 2 A I G X S Z T k 3 6 8 X O 4 l h H Y B T Y R p Z J r J r l D g q X H y i K / W n 7 8 L m w 6 1 7 m P 7 X b j I M u A t k G I Z 7 c J r N 5 M l X C U T L v z u X o k t c C S X H Q 1 y A r j y A V 8 P A g C i w X f z M E k W q R V C g 3 Y y e A e I M c 3 y 6 + A B 2 n S j n u A B K v H 2 r k K M 4 5 B x t n E n q h U / g v l o l F d M k X R j b I n o U s c 9 3 4 F G O m F O K u N O P H u q / + A n L 4 O a 5 S J h X W x F Z c Q A A g f 5 I 9 h U M i c G s k D 3 F f g A 1 F 5 U a F W / k 0 5 b N 8 m a 4 z t + W 4 q z q g v + v k r Y Z z m S 9 L T i d e c 1 F I G E g A F j o + j i L p 3 9 K V s A 1 g S S A b z w f M 8 U t + 2 d P L k r / M f o + f H W Z i 8 l F r S / K p f l h k 3 t X v N Z v B j R E v k H D B B E m l R 1 6 G e R c s M H y I 0 E D R S A 4 T q m 4 O h Y n 5 e 0 r f l P I 7 6 c L 4 N Y j t P J 3 1 j i c 3 y T h R 5 2 N k 7 p 0 b Q D s Q Z g I G k O w B 9 s 4 v B R m C w w j d w y Y g b W X + S k m e d s F M a J D k Z T y N Z 2 l D X k E m 3 r 0 Y I 8 P G A I r L g P s V c K Q L f y x E 0 3 q S V j A 9 Y S 1 q A 9 i l G M + 3 u C H h 9 a P K q L R g Q 8 K S q x 3 g v k y + c 1 E 6 U G K Q I p l B m H 5 4 D S V o d R D B v g V c h R I O A u j w n d b C 7 I Q t 0 7 A n L + L h a N Y Q I u y A L 6 N h t i p M J C v b U G A i m z L 2 X q t L H o 7 L G v m F V 9 K 5 v v g 0 t n v u p V 1 R I b e m j 2 Y T 0 g j V 1 L U t K / P S C v A c y 2 i C 8 K H q g d Z D 2 H u 6 c I + 8 y 3 7 v t 7 t O a y h k 0 A e 5 F d p 6 8 K 7 2 K J t 2 9 W l n L p r 2 e s D l I p e 9 5 o r g N e O R R K F n U 9 v y w K I k y I S 2 R p r T s Q H i 2 n D X 8 r f p 3 m 2 W v 3 F V 1 v 1 P d Z 4 4 t q R m d T t b E 0 W U T p E E 6 J p t + r Z D l E H Q l 9 O X X E P s L L V / A i n 5 2 s y / U n r v / 9 Q B 7 J Y P V h P a r 7 N Z 8 r s S 5 5 B Z d + 6 c u L Y E H p R P h h G 5 X j C j o j L o A D / P o y g F b g k p g V Z + n u y V / V 4 n a F G D D H + J J 4 l S h M 8 D F T m G 5 Q C 4 l e i v 0 H V L F h 2 e M i x e / n F x p a X 0 Q w + 6 r D Z i F z S 6 B i F + m C S j o Z q E 8 z x E O h E j l C U K d s k 9 5 E D v g x i p p w w 9 E G L 2 6 q s Q 8 / J w C t O W N K K y U q 3 y k S 9 G Y 2 X N T O e 1 4 u e j r 8 J M U L j j Z Q Z 3 y V i 2 Z w y f j t M p n Q K k g P u h g F 4 / 5 e X g B Q E C W N C L T L a U 1 F 3 J N q N o H D 6 W L w g B m 8 9 1 h X O k d 1 j L 9 + m 8 G q c c e N U s 9 E 9 r J P E t l 0 Q u 7 b O M 1 u K 4 B l k t n 9 p w s j L k + U u G 2 0 E Q G e C A P L G z t D + W u b 0 c L 0 8 6 s L / N 0 i v 2 j 9 K C y N Q 7 N 8 I I U 0 p z X Y j W W J K H Y q S D k P w 7 W A t 0 r B w V 1 G f C l n 8 9 B K E u c K t y u F X h 9 M / j x T C Z D u O x 2 i D L 5 D s X J 8 Q 2 K N k h r G y 4 7 V l h Q G G Q L Z t d a 9 I x w s r Y x j A x 2 + / N D z i 9 N W 5 K 2 4 4 Q f y D O B s 9 G p t 2 5 I E n K U g R A 9 Y z t 4 O A I o 7 U Q Z M b P l p i R D K M g W J I d a 6 s s / 9 y F b 9 M o y L d p 2 i B J m X f L k m x j l 8 + T r 3 F D l x g V A a u N u a x s / y C Z L m 5 G q p r W z S p m i 3 T e O J 0 l / 2 C b 8 5 R / p H Z 2 y T C 3 e W H F e O U C r z 1 m J Y S 3 6 T i 9 m X Q v h G o C 6 t 9 V z X i 6 E H G x g E t C a O P x 4 E / j P 5 O z j v C j y y o L 6 l P o B A E X P Y A z K U X J 2 t q w e J 3 O o Z 9 i 3 N X z 2 X + J 6 E + 1 7 F m 1 j q 6 3 q 7 9 o r 7 V t 0 n u p V N R P o c 9 t N O 7 J Y 3 1 V 6 h f F A q q y B 2 2 0 W b V D c u 6 H Y o b 8 g z V P t Z R I v V L 3 2 m y S e h T z y v K 5 6 b f k L m i c t N y M n x O l r 9 v Z z f Z x P O H y R N L d 7 X E B k E W Y 7 l D 7 A 8 O H k k G J 3 3 U d z / x 1 K K F K f q e H V g c + f D 7 g g 4 r K V V U z 2 P 3 2 p F Y F 1 P z l 8 i 1 1 9 Z 9 i a 1 P d o 2 T k S N 1 J 1 v g C 5 x 2 b 7 2 s z p S o J d l u E p p Z j / 7 j O 6 N 5 1 G Z p N y 7 E A p A h E 0 h F o X K p K M k S S 7 o I k a G i b V X X v + T + z C / / j u A X A s f k u D A 3 Q N J / W D I J i C H 2 3 q D B n B w I T k f o i F H f g 8 g m 9 R C + A L H f h 4 H Y 0 H t 3 f C 9 d j a 4 e 5 f 3 y z m M W T 3 j A Z 9 y 4 X 0 9 W z 3 q d h X n x T y 4 s 1 n + q l d 1 7 / a N t U l 6 I D y d j g 1 l N A b Z V l + / R q F L 1 J w Q 0 M V W S u j 2 G W U i 1 X f G O E Q 3 2 q m 0 W z 1 X 2 p b 7 N y 7 H p N j 4 x W J P R S I M 5 y g i i U 7 j c F s k y L J 0 t 6 7 5 U 4 n j Y i e p 7 c 3 I K l d w 4 s F + P W 9 v P 5 r n F l 7 Y U 5 m S b 0 G l l G F t r E U v A d a A h C 8 U C U V b N m g D 8 N 2 K B k C T U 1 r 1 H T B v y L l 4 E x T J / d D t m p x b i 1 Z T m p Y X / 9 b O b V L z a f r p Y + X t 2 b 8 O h V 5 F L d Y t G L E B p b l s r M T a F F w Y H g B 6 2 p C p U U O + l z 0 S C 7 Z p H s t t P F A b R U N L I T Y O o s F y / W K b g K N v R e + o + 5 E W R L 6 b Z b k h W e 4 v d W 0 r t M F / P b 3 v E X G k t j i T b W 2 w 1 y 7 F / d x p / T 3 k X 6 Z T H H I n 4 n A b + 6 + / q n 0 y T J 2 2 K t f t S 8 C s t v v 7 5 J h G N J C 1 N 8 N Z j n s K g R c e G q B T 7 9 y C g o C k x f c s o t e o l U E r 6 g p / D W 5 H o 5 N 6 S r w / d / U l O o Z e 5 S K v n P Z l m u W Y u l o Y M r J O M y / o o W V i A Z G 6 d 2 q y l y t o J i i s 4 T 1 U s 4 U I u e j 2 0 w o D w U P p 4 m P 3 6 s 3 0 o k 4 / 8 L m 0 n 8 5 K q y w j L w M T B f 6 G O a Z f C P r g e d v 0 3 n T k U + 7 O p 2 7 R / X j d d 2 u 0 f W j R c c J 5 q A S Z F r W c x V O G Y 2 E B o c M W w X K s K l L L 2 t C D u m P j a I c O f w t 0 K E o I 2 w Q w M w A + z X Q y a Q B C H M 9 U e 0 H e 0 u F u U u 7 L Z f Z o M E X 2 D N 1 X K z B R X W r O / f A v V Q v e + L g 0 G Z l V 8 a P 7 k H g U a S l B 6 E V l b C W E A 9 T / d a K F 5 n c 7 v X a K 0 a P 9 g y k 6 W N t R u M u C Z i 8 k N p 7 2 o d o f V X i 8 w O 7 b y l t R n V N T S Z L V C l y P C l b I k S O k p B I u 0 Y s X z J L R T d l 0 P X d P q g h i H 1 t 1 1 c q l R J A d g R r F 8 4 g x Y y K 0 s O q a q h c S + y h d V O k V J J Q H r K o + a v n W C m o a 5 2 X q N b D l 0 X Z N 0 4 b l u Q G g c g d 1 q 4 3 Y S L a N Z n 2 Y W m D z e b c t y s q X 2 J h c C y k 3 s a 2 O V c N y B 9 Y X R N b v E 6 n b s t x b i 1 p X k B H D u 5 3 w Z R Q c G x J a T J q H Q l V R H p o S p A N K q I 5 q n 9 / f 9 e g B o 7 u 4 o y l n 3 / L d F j q t k u h O H z V W V H u g p q 8 i N b z L M m f O k Z d I c Q l I y j S b + D k s Z O M Q p d D A U 5 o z M Q c b Q E I H p Q v b z O A n 3 a M U y W D 1 s 7 s B f 1 h N G u U T L S y X J a q 5 7 y 1 T U r t C 3 T F d p g m n 6 l S W E i 7 Q l L A R b w 3 c Y g R H 3 s V S k 2 u m X t P 9 h C Y r k 6 U L m b r w A J N v a j p d T + N d T O L j S j v u C J G 8 X a a N z s 1 h L F i t X v V t H 3 p O n R I u V f c k 2 O X F J W t g l F Y 4 k P v a T J 9 D R W 9 j L b c A A l X F g 9 a / 0 X f s / K I J n F U 2 U d x 0 b X F + a m K k c S 1 7 R U d I C R G 6 u w S L T P p D a t c C 7 B g A P 8 J F I 8 E E e k n l L b U u V v 0 3 U L m H z U 2 r J f f q o 9 2 v 3 t H U i N 1 k Y g O k s d C Y L A o J 6 D / P F S L u L p b i 2 l / D p p + 9 4 k t n m y + J y o b 0 1 4 l o I 1 D 8 e I L p b c 5 U d R d d Z T q 6 S H 2 J S l C i Z L 4 + f y c h Q 9 / V P K 8 W 0 X B T A N c r y 6 T e / u a e x w 8 B 4 e 1 L i u l W R u 3 Z R D 2 x b w b Q x G S 2 a m v t V 4 L Q C b b I / 1 V 7 D s 1 1 b s o r 2 h V R H d P q 6 H h / R n c c L A z C y 6 q u v j 9 M X b b M G i F y O v H p X + 2 / q t H t t G d B T Q G P R J M q H U N 7 p 0 Q H r I 1 t P T B 3 I Q I i 4 I / 0 H R 6 e E p 6 K A S Y 8 e R X J M Q z 2 s q a O e E B 0 K 5 I t 1 W V H P D Z P N p x V B j 8 W j L r u N G u E 2 y O 6 5 1 7 3 z + 5 s X L u Y 5 u M Y / s j u 2 1 1 Y 3 0 p o Y x Z 3 m e h A + k U E t 8 D X Q N / x J S C 6 6 Q f v / b 7 G W 2 o G 2 y c W u 6 5 r T e t u 4 Z d A 2 d o + n n j c d N 7 + j s p p F K i F y C T N k g 9 E 8 S 2 L S u y x G Q p 8 7 L b k X 4 M t Q 1 j Z J g x k p A Q 1 d R Q N 2 K J E t T S x L + x D k h l c H a v U Z 3 K 8 L T F 2 H x c O o o 6 6 V X u W N m N 3 6 V R 5 m m E q T + u W K B O w P k 4 o A i x a + 1 C 3 s n 0 / S a B k c d 3 7 q S L U 8 + d u 1 I 7 / z y F Q 2 P P A / Y p b p x T T U L W R 5 8 R v r I U I L 4 w M 2 i / t C V u 6 d x 6 0 B x 5 A T o Y q T y L g T r 8 Y 8 O y Z c y Z m 0 5 P l 7 U H s m s q w 8 b w d G 2 G G j d l a M 1 A M k f m n K V t 4 s V W c 6 D E L g e J i Y d j m h h w R 3 z + l d e 5 N L r 5 I 4 s p d A I 3 L 4 P l c 0 V n u e G L A d M Q y 4 N I Y e R 3 c B c s u X l k j s P o J A P L f L x L T q L 5 x L s B O x Q S v C l t e a R D p Z s N a q F U a Q U E Z d 3 W G c 3 l Z K A J 8 h o R 0 H L B d j J N a V K A R 4 P 4 z s 1 o X I H l 5 R q q 9 R a r X w r D O P 1 N m k u 8 7 p 5 O k l R 1 6 l Q 1 n 1 Y I 1 R x U X 3 k 0 s q 2 C P G 4 U A g E O Y Q z g l Y V z 6 v g S z 3 l L M g 6 c t F J p w V J M u a q m e n / 6 y L 5 k U 5 q j 0 / i c f w 5 n i o + a j Z M S 2 9 b w n 0 d 5 H t y Z y F P H a z p L t C 9 B a o D 2 R u T S p r H J W P y H G e O S I 3 V c W x t w m v + N p 3 7 c f m w t d X Y u Q t X 3 + C u d M N H f v A B K V 3 M L 8 D N A l v J T 9 N i v H 1 g O 5 j 9 / W 8 k p v d 7 J z + S 6 9 v e x + R + 8 X k 8 u t 6 c I N g v R q 6 J 8 e r v f / u c 1 k v u 8 o K B t + k t b Z 5 r B 6 R 5 u 6 + + d o c 7 v k p K X 9 4 n P 9 R N V j p r 5 J J X 1 S m z q F x q u H T e 2 r P U X z O x m T 0 p t s Y z I C m g 3 D T c D C O / a K 1 e 1 r C E X N 3 i u P 4 a V 7 c U + e x O H K 1 s r N o x P V l 8 j 2 / T G 3 U f y R 0 4 W w r l B x Q Q I q y s b U B 2 5 1 J R q O Y b X I p D n R V e b A H 2 6 S X l C i G e d V E G 1 C B E K q q a O q 1 v v w B I I U I K 3 7 n r D U B P y i X l t o Q i s y l 9 v 6 Q x A 9 R a e i j K r c K 6 I X s h x A s q T D e n M S n Z F H + K r / / a 1 K 9 e p i 1 V f v 6 z 2 V S s W U a l k C K B J x e A 0 9 I P F u f j N n R k 2 Y O I m N N 2 H V + u r Z e 2 a q 2 2 Y i e R p 3 o r c j X z N F X 3 8 t t B k l 0 7 d M q 6 m S 7 Z O / 3 Y S c J + S E N V 3 V S h Z i M a W n L l B X C U S 9 e H / J o G v V X J X q Z 7 m q M 0 b F 3 d t v 3 6 T t 5 9 a k w 4 3 P S + I I n I l T X S a b H U D t R T m W 5 o B 2 H e W V W / W 2 U h w U 7 s V D Z W T W 6 / T k f q X f 0 8 N o p b 2 7 l Z m V u W f S 6 5 D q v 7 w Q V Q o W 0 l N Q u 0 5 G a H s j V b b c F O 1 K t a g H + J Z 7 f z Z B J / U y J 7 9 W 2 5 C w U r U n R N l 5 p 0 j y J q G l S W G 1 G k K M 1 v i j v w 9 C 9 W K T b i F u X 4 B w r 2 W Y R I j 0 8 y n A 0 A s 1 x N I D f d U R q p H W 0 X I j y D j r 2 x p V d v x Y + j + 3 H y X b k P Z d Y t G 3 o N G 1 W F h E U N u S J g 6 y o J X k 0 l 1 2 Y o 5 t m s + 2 Q 1 e l E 8 o p h g U 8 b 1 a 5 n Q P N 6 w i d 1 r m V A b A f 7 h + T 0 8 k y 7 6 b w E C z u P 5 e T o 5 i a 9 v k / 7 / A h F B n R 2 v n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3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L o c a t i o n   R a t i o s "   I d = " { 7 9 2 6 D 3 C D - 4 2 4 E - 4 7 D 9 - 9 3 F 6 - 0 4 D A 3 D 2 7 D 5 0 D } "   T o u r I d = " 0 4 b 5 f 0 5 1 - 9 d 3 e - 4 e 9 4 - 9 7 7 1 - 3 f 2 1 6 1 2 4 7 6 7 e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w E A A A M B A Q u M U I Q A A F g O S U R B V H h e 7 d 0 J 0 C Z V e S / w 8 8 0 A 4 z D I M I O y C q K 4 Y E Q R Y 1 S Q u E a D Q l x C o m i U U o z X i K l c r b o 3 a q h b o e q a V H K N l U S N w j U V R B I 0 g E u i G A l R o y B R E F c 0 K p u C s g / 7 N m x z + 3 f m + 3 + e a b r f 7 / 1 m p 2 7 + V V 3 d b / f p c 5 7 9 e c 7 p f t 9 3 5 o w z z l j z K 7 / y K 2 X J k i U F f v K T n 5 S f / v S n 5 T n P e U 6 5 / P L L y 0 0 3 3 V S 3 f f b Z p + y 9 9 9 6 1 z Q 9 / + M O y 3 3 7 7 l S u v v L J s u + 2 2 9 f q j H v W o s s 0 2 2 5 T 7 7 r u v X H r p p b X d 1 7 / + 9 f K s Z z 2 r X H b Z Z e W 5 z 3 1 u 3 c / M z N R r 9 9 x z T 3 n 8 4 x 9 f + 3 j 4 w x 9 e + 7 n 2 2 m v L L b f c U h 7 z m M d U G u 6 + + + 7 a F o y P n n 3 3 3 b f 2 8 d n P f r Z c f / 3 1 5 S E P e U g 9 d 9 1 1 1 5 V f / d V f r Z + v v v r q c t V V V 1 V 6 l i 1 b V u / F l / t u v f X W 8 p 3 v f K e 8 5 C U v q Z / v u O O O c v P N N 9 e x l y 9 f X i 6 6 6 K J y w A E H l J 1 2 2 q m O e / / 9 9 9 d 9 E B n 0 g Z a H P e x h 9 V g f i x Y t K j / 6 0 Y 8 q z f p / 6 1 v f W n b Y Y Y d 6 P V i z Z k 2 5 4 o o r a p / G 3 2 W X X W a v r D / u v f f e 8 o M f / K D K c + X K l Z W P 2 2 + / f f Z q q b r 5 / v e / X 5 7 x j G f M j U f O 2 2 2 3 X e W f X s g w I K + H P v S h 9 f i s s 8 6 q f D 7 h C U + o e o P V q 1 f X M c n b / e T 9 W 7 / 1 W / V 8 b K o P v N I 5 + S 9 e v L h + 3 n n n n W e v j u M f / / E f y 6 / / + q + X M 8 8 8 s + y 4 4 4 7 l l 3 7 p l y q v z 3 v e 8 9 a h O U A X G 4 C f / e x n Z a + 9 9 q q 2 g W / n 6 R 7 I y n V 2 Q h Y + 0 8 3 6 Y O a r X / 1 q d + / a m 5 / 0 p C d V h 8 C k j g 3 e Y v v t t 5 8 z m m n w r / / 6 r 9 U g V 6 1 a V Q U I l E M Y T 3 z i E + t n D u R z i / / 8 z / + s T I 8 J m a D Q T M F 7 7 L F H P f 7 e 9 7 5 X n Z c w g h U r V t T x 8 G F P 2 W j R / 1 O e 8 p R y w w 0 3 1 H Y M n d E x A v T i X 9 D Q 3 n 2 h H c Y c C t z 7 l a 9 8 p f a H L n S C f s K L c x x M 2 7 Z f P C T Y b C z 8 / O c / L 3 f d d V c N e H v u u W e V B 8 P h 7 B d f f H H Z f / / 9 K 6 + M 6 8 4 7 7 y x f + 9 r X K q 1 P f e p T K w / 0 j V a O A n S 1 d O n S e j 9 Z o V l w 4 h D P f O Y z a x v 8 P e I R j 6 j H 0 w I t n N 8 2 C f S G B r r h r O g g 1 9 1 3 3 7 1 e 5 2 B 9 x L H p G q 2 C H d v m m J 3 t 1 z Y v f O E L y 4 U X X l i e 9 r S n V f 3 Z c 7 4 x c E S y G c L M + 9 / / / j U U y T s J F 1 O M + c c / / n H N O o g G B k D Y h O 8 Y U T o V 2 a Y F 5 h g u I x X 5 C I g D c 6 4 h 5 x F 9 h o R k f A K S x W Q T D s N R 8 K B v R g N 4 o e B k G 8 Z l f B G a c T E O P D B + w J N M B 2 R i 0 8 b 9 M o l 7 + l m m h W z E m C K z F q 1 h j q E f X G Q L o J e h P l v g r R + l O R K d X X P N N V X O + i M f B s z I d t 1 1 1 7 l I 7 H O c L A E r T m 5 s 5 9 y P P j q / 7 b b b y n n n n V e e / v S n T 8 w u C d C T Q O 4 M m v 4 m O V U C Y N v G O b Q J H n h 9 3 O M e V 8 e k R / S j l V x c W x 8 k y E V O I P i w C + M m A w a L 3 / n O d x 5 H I I h g 4 B E y w 8 P k t 7 / 9 7 S p I B o X o b 3 3 r W 7 W U I Q T E E h b i b 7 z x x q q U / g A t K F i / j N 9 e a c e g Z Z U h j 2 f I Q 8 r A J H r Q I P J S M p o e + c h H 1 r 4 Y L y d x P U b s 2 H 2 M l j N r Z 6 N E Y C C 2 c 8 8 9 t + y 2 2 2 6 V b 8 4 a u v Q z X / D g 4 L L O k P G 7 N 8 o Z A / m R E Y W h h f H j 3 3 1 o d h 1 c R 7 v A I l q 6 P t S / S E 4 + + g J 6 T c S W V T i h 0 s 1 9 y n G y c Z 0 B 0 q O x t Q H j a f u N b 3 y j V i l 4 J D t B Z h L I f Z J N 6 I + 8 9 c n O 6 M 6 4 7 j O 2 U h L 9 7 E U / n D 7 l o o 1 h a 4 8 + G U j w c E 6 f 5 B f 7 6 s s G n / o z 5 p C N B X / x F 3 9 R a f m n f / q n e s / 5 5 5 9 f 5 U / X / / 7 v / 1 4 D U K v v m Y 6 B 6 n q M X H 0 t 1 X E Q 5 Z 8 O K B h R I n O f K M R o i z D M c 8 Y o v Q 8 O Q K E M g H H w 7 o M O O q j W 5 P o d i 3 J n n 3 1 2 7 R / R + o 8 D U K 4 S 5 f D D D 6 / G J O s Q d D s P i X L Q 9 q U v f a n S + x u / 8 R t V Q B R 5 4 I E H z r V n T H j V P v T Y D z k R g e K z 7 z i y u g i 5 M T A U / S a B X M k Y X Q y I Q c V Q R H G 8 M T b 8 M j j O J q D 1 k S w s c C r 9 W n B g v H / h C 1 8 o h x x y y L w l G t B 5 3 2 5 A X x x A 6 d 1 e p x s y t 1 d 5 0 N M v / / I v V / v E g / 5 U N G Q t a O I H f 3 Q s C 0 k K 5 M b Q B d p k b f 2 R R + s 8 7 f w w G Z h s 9 C X B 2 N B G z 2 e c c U a d G 6 b c S z / o a b H 4 X e 9 6 1 3 E O G J Q o w S g Z I o N y s z 0 l 9 Y W S V K 6 N T n 0 W R b T t G 4 L r B I I p i w P a i p w y k P v 1 P Z S h I G m e 8 t 2 b 2 j b R j F I J g W D + 4 z / + o y p D v 6 K a h Q t C 4 4 i P f e x j y 6 M f / e g a J N D h P j Q E D M U 1 t O J r L D v i E a 1 o Z h S t X I y p 7 6 H y A s 9 K U e 3 H g k 6 g 7 U K c C T h R d I U O + i Q L R k h u 5 h m c T D v Z C d C P 5 2 Q r + u d M x t a e z s h D P w k e j l U C / X n v G N r M i i b H K h 1 7 u u z b V W R O H 3 Q s y A t 8 x q R H C 1 l 0 7 R o + 8 S a w y l y x M X r G k 3 Z s A / T b D 4 B 4 i 5 x d I x t w D p / u t b d x Y r Q 6 7 t P c Y s 6 h d G Z i r 5 M Y 7 d D K S f D 5 z 3 + + R h j C Y S i U 5 V 5 E c h I K M q e g I I y C d M m I r S p S n i i p x B I J + 8 w C w m U W Y 1 x y y S V V U B z e e B g T R V P z G 5 t B O U e Y F 1 x w Q S 3 Z K I B S G Q 4 4 J l w l I q e J I 8 f I w L j o M Y b 2 I j v l G Q c / x r e H 0 C 1 D K g u N 4 / 4 Y k Q z O w Z Q u M e C h u R R Z p d R i e J N k P w R y N y 4 9 4 g t 9 H F O Q k T X R K f v g Q x v t y Z J h g l V b 4 7 o 3 P J G N T C A L y B b 6 U x r i l R G r Y u Y D x w g v e P / Y x z 5 W v v v d 7 9 b z j J 8 d B O R D X q o W 4 5 K 3 x Y 7 I O g b / z / / 8 z 3 V s O u f 4 V n f Z E F v w G d 2 u k Q f Z 2 w 8 B D d H T E M g o + P j H P 1 7 7 n w 9 z J R 9 g h t A 4 B 6 a f / O Q n z 1 7 5 B R K V G T k D Z n T O M R g K S w p t I Y q Y j x G C e w j I n I u A l Q + H H X Z Y V e Q k u D 8 M q V 8 J j G P o r y 2 P G A i H Z h Q U Q J m M l e A I W o a h M P d Z 8 T n 4 4 I P r v Z T r G g W 4 T p g 2 k T j Z q w U Z 4 R 3 c m 4 h I N k P R O y U v O v S l X D E u e t G Z 4 I M v y H 4 h Y O R Z b Q u M i y c 0 k Q n 6 n C M z 8 k A T 2 g W f M S i v 8 c o B Q R + c L 4 b e Q n + c T v 8 p n d x L N s m 8 b W b S n r 6 0 4 U S c 9 Q U v e E H V 7 a R F H A F T K U i W + o A 2 C K H P Y x t 8 4 d / W h 2 D Z t 9 f Y g D 7 Z + E J W L P n B X I Y S u W Q Q z x i A k m 2 1 0 W w a Z j g i u 8 8 p H y j J Z 9 c I I I I K 3 E + Z H I Y x 2 W v D o Q j Y 5 6 y 6 J V s M w X W G H q F x e B k r N B A s Z a F F G 2 P 5 T D C E i w Z l g R q b A o 1 l F V F J K U u a m x E w O Y R n B q O s R G e f L 3 1 w N E H I W C k 9 H f c h 2 K D D p g 1 Z 2 a O P 0 o w B O c 8 Y h / q Z D y n V k 2 E A 7 e e c c 0 5 1 I n L A G 1 r N T Y x H D t r g l S y H Q H b a W a i h d 3 w k m L R w X t X C h t C h R J M x 7 I 3 J P v p O Q v 5 f / v K X q w 2 o B J T 2 9 N o 6 x x D w y s H J M J v y N v e R n 2 q I b j m 4 T O h a g g E 5 a C O g u T d w n m x S G R n D 4 5 n 4 x S S w w b k M Z R A G J s J 9 7 n O f q 3 M O k U m q f 9 W r X l W F a Q I 5 B s I g u C F w B A b 6 x S 9 + s b z s Z S + r z k T p j I e i R A V E P / v Z z 6 6 C B 4 w x 2 k R B z q 5 U J D R 0 G Y v S g j Z L 9 a H k J F A K J 1 B 9 i J 6 h 1 1 h Z a h + C e y i n b S N y O Y / 2 o U j d I q t / b c B A C y M P G B q D 1 i Z Z a 6 H g G O T g / t D k H N 2 S d e Z T x q X n l P Y L A d 0 J b o H + y U + g E u 0 9 a u k j c u + D D s y R O C l 7 0 A 7 f 8 8 k T J i 0 A 6 V d f e H b M M Y w j e H P Y l n 5 o 6 U M H f t p j t o v P a T C X o R g G g 9 Q B g X M u p Q C C d G x i O B + G o h Y Q E m V K p Y R n z 3 B i N C k n U p q Z L 4 n q w N B 8 V u 4 l m n k 2 x Z l k E 4 J 1 D + e z o d U + y 6 e i B g X J P h z L m N o n O g N h M r o x f P O b 3 6 y r j e 4 x 7 1 N K i J B k M 4 1 R U m R 4 p R g 0 k q 1 j Y 3 t Y L H p y B h m P Q w y V K P N B v / q j R 8 f k Q 4 7 m l c p B c y F j u U 4 P 8 2 W B F m S K B z T T J X s h M w / v y U C f + E Q / 2 b S Z y O e h s e h E x W P + R h f 0 Z Q x y Y M R 9 4 I 3 x K 9 X j T K 0 z Z I 8 W x 2 T g m P 7 Z F 0 e y 1 K 0 a i T 4 g 9 4 H + g h y 3 5 / q Q z d i n N p 7 L z T l U n E E p Z V 4 h g q l R E T J N u h t z J h F N Z p J 5 p H K C I j D M t s A g o V M + x y I I W Y G Q 3 U u B H L 1 9 C E w Z a M M M 4 7 a J k s m I F M Y Q 7 F 0 T L P T D 0 B h t l O 7 8 m E N R R p T N O c 0 D Z U r 3 G 7 t V z H w w D q e O Y + u b k a O H k T J I 9 L s m C z v H g O P 4 0 4 B c L S 5 x G A s S 5 m r 4 l 1 H J l 4 M 5 1 y 4 G T A M 0 J V r r z x j k H 5 k r k T j t o Y c e W h e s 6 I m M G K u N P v t w X u B W F p J v z s k o / d I Q y F + G B c Y r u J K T U l 7 Q Y 9 j 4 Z y / o b K c B + m c L Z I 9 m 8 t l Q 6 J d c 8 M l P B I 5 1 F i X M C U Q c g + c 1 H p u G l L 0 + w A B F G D D I 8 5 C 2 5 M k r P Z x N e s Y 0 A X k t h O F Z l E C H e p 7 Q t S E w q 3 g W T z i V / j A 5 b X q m S P y B c g 6 d w O A o y j V t + u A A M g j l c U T 0 o W k + 4 K k f q T m N + 2 N w + p E J G f 6 k 1 5 w m Q d a W N W K k o C Q z D k d q z y 8 E K o S / + Z u / K W 9 7 2 9 s q H 2 g O 3 / T c l u B B s n A / g O a z P u m S 3 m Q q 1 Q M b G H N A m Z 0 N c G C 2 o R 8 b 3 b l u P H 0 F z p N n 5 G 6 8 U 0 8 9 t b z y l a + c m 1 6 w n f A x D e g s g S 8 2 E 8 x l K M A E w 2 d E b k I 4 4 n g g R h c C z i k b m B A S d K t E T H F Q j G A W E p E I j J F y F v M 4 T C u z O B R D d 6 / X X T D D O P Q d g 7 Y Z d 1 p w D E 5 q b N E r y k C b c 4 Q 2 B N k 4 C o h s l D q c z P h x U u B E M Q 6 8 x g h l 0 T j Y J z 7 x i X q O E 5 m z i v T k Y N 5 I f u a v o j C D m w 9 4 I j t Z L V U D G v F H n 6 4 Z M / R P C 0 b O K d E g Q 7 G R t o + x L M r Y t U u 2 a E F W H F G m I z N Z R 2 k v u A 1 l K G B T r p k L p W / I P o 7 a w j V j k Q c 7 N M / 7 1 K c + V V + q N i 5 7 i 8 P h z b m W t z 6 0 j R P S E 5 m z Q V g n Q w U a y C J q T g a d m r Y d R I f K u b x M S G k i q n a E 9 y / / 8 i + 1 z q X E d u l R v 1 Z 0 M C j t M s T n P / / 5 l Q l 9 u m a x g F C j B O c Z l O X 1 C F q p g B 5 G 7 F 4 K V i o u B I J H H D 3 3 o h W / Y 0 I V k V q l j U X T P v A Q J a R f W V C Q A P 0 m s j I a B p p z 7 n M 8 K b B x 1 t C c q I l O x q K v T 3 / 6 0 / W N f 3 N B T j F N G R 8 o p 9 q 3 J v C s 5 F P W 4 X 3 I i I e A L j b j n r b i c Y 4 9 k E V s b Q z 0 N G 3 m F n y T h U D A R K t k Y d l d + f i K V 7 y i n m P r 5 E u G 0 4 J 9 R h / s l Z x n u s 7 r y 7 F 9 i B w U G + J 5 L o I M y N N F W N G U A c a J X C c Y W Q P R 5 k x A k B G 6 s q y d y B u H 0 z E u Y 4 g 8 i Q A E z Q A Q y j A Y R K K t K C N r x c H M t 9 A x r V O l P a B b 3 R 6 g h a P p i + J l M S U q B Z h b e g 3 l L W 9 5 S 3 V + R r U + I L + x e Y x r F J U M y T D I l Y y 9 M R C j m + T I l q / z b E k m x A M 9 4 5 U 8 x z J A Y D z B K k F g r E z U X w x r k i P 0 0 Q Y i x / p I h h 8 b C 4 b K Z k g Q Q W / o a O 2 u B Z q B f b F l 7 W J z P k / L R / p n m 2 h n m z N d y l p D 2 F G S 7 K B j 6 R e T J u E E i l H Z i C J c z y v + O g I R U j + I N R B H 4 T i c J E v M 4 H q f Y E 6 m H e f V Z x Y S G L H M l C h g b i B N + y y a t c 7 T O j 4 6 R C Y 0 o B X w Z W y C G x I y I y Y D k S r j h W b 8 O E 7 m c P 9 J J 5 1 U f u d 3 f m d q 4 f c N A V 3 p v w 9 0 o s W 4 l I X 2 K G / s g X s L / d K f x R O g a P 2 R n 0 h K V o I Y n V r x G j J Q 8 q A 3 d L o X 3 y 2 G 6 I + s 0 e 9 a X z b V 4 L r z u d d e g E 5 7 / P X t w 2 f n 3 e u Y E + Z e 5 9 D u s 2 0 h i E 7 1 w 8 7 R o T 9 j G T / 9 5 3 y f f w g f 7 m e L k s E 6 J R / l i Y a E q a E M I 7 V b p n z 5 y 1 9 e B 6 M I R r u Q R Q o D / + 3 f / m 0 1 D K + J S L e I 4 J x W E j F g D K U I o 5 X d g E J P O + 2 0 W o J i K F G A U D 3 P A r S i K f O F h U A Q m H Q f u j k 7 5 + T o M q L S U g a W 0 W S 5 D Y F M K G g M Z Z q 2 L i e r O D n k m d w Y z D k F E z r y n R 8 r b w z P f c 5 5 K Z k u A 8 a l h G 5 f r R G 9 2 w w 6 j U P 1 E Y M U I L W 1 4 S P 8 u K 4 f G 3 p C U y s P t k Z H C f h 9 Z x s K B t M g 9 P f 5 i H M D e u J 4 b Z s g Q S 7 B s t K Y R Q m O R K i Y Y b i E q x E F i N q Y M u f Q g U j H O Y B w h g y i B W I I z 5 5 w C d O C A y X p 0 / 3 m U p l w I l A G M k n P m O 5 B h y + G Z X K u T x v H m F Q m 9 C G D E c Y k Z Y j k 2 o F I z s k J O 5 n Q e K 1 y 5 w P D a J 0 C l H T o w C / D E 9 D s O U T r r J y r p d U 1 z s 0 Z g U z N T T 1 A F l w 4 o m D k 2 D d z 6 d A Y 5 I Q H M m 6 N k 1 7 I O c c g i K D 3 5 J N P r o t A f W i n e r C g g L Z U K g F H f v O b 3 1 w D n s c w d G g z P t A b v W c 8 1 9 p j t s D m 0 K C d Y / v Q b Z v P 7 i b B W J w J P c Z r w T F s 2 m Q L 2 m P w G a 1 o I d 8 5 h 2 I 0 h J g 5 E Y P R m L A I m 5 L M m e z / 7 d / + r Q 6 o / F C r e 3 Y 0 X x m i X / M e j s I g K J u R c p K 8 + u M 8 O h g A I u 0 5 n V Q q W h o b T Y i n K E b i f M 7 1 E a U E D B N v s k s C w h C s 3 E A i k P 5 T R m Z e I 3 O h b w i y q u V 8 q 3 e E j E c G Z / y W H s q k 1 D g L 4 4 m D Z Y 7 D y X I c c C C V Q + 7 T t 2 O y 5 Z C t E a I d y F H w E 7 i s H J K D d t p r Y + M g W f p 2 H u i G 8 X t 9 6 Z R T T q m y w 4 d j f a H D c 0 Z 6 + / C H P 1 w D k U x o s k 9 m + h E Y P / j B D 9 a g 8 o E P f K A + D F W x W B i R 8 e M g a I h M 3 E f 2 M X q b N h s T + k 6 f j s G Y z k X v C U L Z n C c P x 0 F k X e 9 t 3 5 T Q i M E Q N K W J e B E w M G g K N j f i I J T E o B m W F b s o b x p g g K E B A v V r f I o x D o E i U u a k Q H Q w r B g J h z I u x 3 Z O i Z M o q Z 7 V z 2 c + 8 5 m q c E b h X m W M A O D 5 l i z g c z J O o B 8 B J G U n O s N X o r b s w I A Z P l r 7 0 M Z i C p n o B 3 0 p S 1 s Z k b H A h f 8 o 1 t 7 8 B 7 / 6 C X / u Y 5 C q C H w L M v a M G m + U C f g i G x v a 2 8 z B 2 N F r w w t H c L 9 x B B F 9 K s c 5 t T 4 Z i u C J V 7 q R B Y 3 J I d y P N j L g q A I i u f t 9 B 3 t Z D R 8 v f v G L 6 w v Q 7 I Q M 9 O H 5 k a x l T u 5 7 V Z G J P f 7 1 C + i w x e n R Y I u x b y j a P h z b o u 9 s 1 U k 6 m s g i O s r 4 9 n Q H r q N 7 b g 7 F c A l C l u A o U Y S 5 D c N Q 7 8 s w l D u E s X f 9 C E B U I 0 z K A M Z O 4 Z w S A 4 5 F f F m D 8 x C g M d H g G s M D 0 c w 1 Q G u c g T P q h x E Y r z V 0 j C f C W p 6 n I E Z n f o g X 9 7 X w 2 c b 4 g J A E G 9 E b 3 Q z J y h 6 n U h a 3 K 5 b G 8 v U E X 0 Q j Y N C X P t D t W B v g H O 1 z r l x D q y V u K 3 R W E U V I f D J E E V 3 m C w Q E S p Y B 8 I 5 H / Z C B i o F M X T N P T Q A I 0 M e Z 6 M Q x / l x 3 7 6 / 9 2 q / N Z b w W 5 M C I t M 8 4 P p P p W M n t H U 3 t y N z K K D m 4 Z w x k F d n 1 4 R r 5 Z H y f 2 e p C g d 5 J N M B 8 b V p d o o k t 4 X O d R Q l O J V 1 7 r o R o S g J G 3 U 5 Q W z B s o I y h l x U R R q n 6 S 5 m F G E Q g i F A 8 M L R q 6 J z s Y W 6 g L E G H N v o 2 b + P Q 7 m W I D M y x P t 2 n H G X c 9 q 6 r 7 Q W H t r T z R J 5 R c G 7 L z 2 M w n o i t / 2 R k j u S z r O 1 Y O U O A 0 M 9 y g G d 8 J K o F 5 M E x K S D B A d C l T x k C 3 e 1 z H + 8 O o j f z H I o m F 7 w 6 5 n S C E 3 A M 5 6 O 7 S d C H Y M d 5 Z U T j R 8 8 c Z M i w y Q B i + D 6 j Y T 4 D j D N r L y P 2 2 1 Z j 7 O i Z 1 A e Q X W g A j j / f P Y E x o o / Q Q w f R o / G z H + K 9 B R r S n i z S z 5 x D S d s G c V J j E c X r R y A 7 u Y n S d U I g j B t E S V H O + X x H Z Q h q Z o Z O A J g y j u + 9 E F A M R X k k a k Z I M t S J J 5 5 Y f v u 3 f 7 s 6 i I U M r 0 Z x C K + O y C K Z n + h P X 5 w m S / 0 x a p F e t I 2 x y I J D p V o g s j N S m V H f e Z 4 W / h J g y C n R a Q z a 4 s + Y + o o i W o N E e x T d y p E 8 3 E P u F J Z 5 r Q 3 v n C i r s s Z w n G w + H 4 x J B v p 3 P w d s A 0 P k 3 w f H Y S v Q d 4 z W y F o Y y 3 k y 1 Q b f + n E M r u l r W r T y G h u z R d s m Y + K B T N H E 3 u g R L / b J t p P 6 b g P I A x x K p 6 1 R E L D G I r F G P i t x R D L Z R M T W g e h P 2 Y m G j E Y m a a N r I N I T Z D K E z 5 y n / V U j Y z F m a Z y y 7 R G u 7 M S o c Z 3 T h 6 f 3 + T 0 C 5 2 Q 2 D s v B 4 i z 6 Z 2 i u e X 6 V J / 7 6 Q v 8 Q y I I j o g + U W e g W b M i o F e J 8 U Q y 0 O / X U U 6 u M Z F x z K z Q K U h R 2 1 F F H z b Z c G 5 x k x h g 5 e U e h n A W f l E 8 m n A 1 N 5 n z r A / z R l 8 D A u A Q r v G X O z K h 8 D r 8 B 2 c W Y Y z d p 0 x p Z H + T g G n 7 w 7 d j e R u 9 j + h i C e + K Q 6 a 8 1 / I w D G U N 7 5 9 A u 6 J B l 0 H d Q b V u k L 3 t b x s t 9 6 z h U p 8 Q 1 r R A I m a B E e 1 H d K 0 T m D G 1 q d a N O Y 1 A I d I / r B j B B b T G W E R h D u + i h D 4 Z j z 6 h y j R I Z E E a 3 7 W r y E 1 c + r T x j 5 9 v L r i t 3 n J v z x U D a u p 9 R M p h 2 H M x z L O U p + h k 6 f i C C 0 p 7 B B z K e E j R Z e V p Y O u a Q x t Y 3 + Z A V W U L G g / b 1 H j I g L w 6 G B 3 w L C P h E P w h s G w I G E O O Q m f R N 5 z Y B T 3 D q B w x t 6 c a 9 e E G X z X F s I 5 / 7 c B 6 M G Z 6 h H 9 x a m Q z B 9 W q 4 X R t 9 p j / B J U G A j O I g 2 o a + 3 N v y F d 2 7 3 o 6 r r c 3 5 P u 2 5 Z v N Z H w K L / e I / + q M / m n s 5 1 n z I Y D Y l n z 2 D 9 T U A z 3 4 Y i A y i E 4 P I H I z N s W x g + d w q F A d U x 2 O M o s Z K I k 7 Q O p r M Y 2 V O B G c w x v G K v j 7 r U u / J J 5 e 7 O m O 7 f M 8 n l u + t X l 6 u v 3 d p e e T S 1 d U A 0 U q o S g c T f o b B W Q i E U R o L L Q w i m Q 6 / F M p 5 G X r o N K / w 2 Z w C T X k g 6 j G B F c P 5 H h G A 1 U X 9 o U 2 W j E I Z D 2 X H k A Q K f K J L R Y B 2 d P u S p 0 y J V u 1 l L u e d Q 9 / 6 A h + y k U C T D R 3 o 9 E o V Z y c b N K H / 5 t t X l x 9 e 2 W V r t M / c X 8 / h B f B D 9 / T s H P n 3 o R / Q F s / a M j z 3 x R D T j 3 3 6 H o I 2 N v J I f x n X P p t r 4 D j t A S 0 2 4 7 o G r r O d 9 l y L 3 K P P 0 G f f 3 u d 6 a J p b N s c o I 6 I 0 A r X 5 M p a 9 5 V R G K a p r k + c d V p z s R Q Y r c A x N W U M 5 F I V R B i P i e d 1 e O c g h G T D F M X r 9 i s T a I U j f r n G M K E + / D G 6 H b s K N n n M f + f T y k H u v L 4 / f 4 a f l Y T u s z T z G Y p C Y x J y + H V s a N h 6 H Y o w c h H M q Y Q U J B q Z v d H l X z 7 j u Q w 9 n 5 w x W H P W N l p 3 O P L P c + 9 1 v l n 9 Y 9 t 3 y t N 2 e V j p x 1 / F b y D Y c Q V / 6 I C P B R 2 n l s 9 9 6 M y 4 5 k Y n V O d n V f O + W 9 7 2 v / O T T n y 5 f f c r t 5 d m P e n a l S 2 b M 3 D E l 8 f p A 5 S A 4 y J j k g F 8 8 M Q 4 y U B r L k g J Y Z H n G N 6 8 q X / / x d e X 9 n 7 + o H P X c f W v 7 Y 4 8 9 t u r E 9 5 7 c K 5 B a r B F s 0 G f F V / B 1 T q A V A O h V W z p l g O y N f O g c 9 G s L t L X l e o z Y 3 v 2 g L 7 p O n + l X G 7 R r D 2 2 / 2 j j v X D t 2 z r V w P e c y b s 6 l f c Z A B + e q D i U y U Z Y I T A B W l C i b 8 g n Z N c d J q Z w O w f Z 9 U I w F B N c w y j n S 1 p y L o h h 3 + t S / j O Y 4 j u w a w b j P M a J 3 6 u 6 / 5 S t f q e e O O P S n Z e W q f y m / s t e 9 5 Y p b H 1 E n 6 I y e 8 b v O g N 2 v b E E z 4 + X g 6 M m 4 + k R b e N E O 3 8 a P c D J x 1 Y 4 R z n T l 5 u K O 9 m t X X V + u e O J O 5 f y r z y / 7 b b 9 f b U M u + O I 4 5 j 4 C h T 6 M q x 9 l l X Y U w k H 0 a U x G 5 X f k l Y a u / b z T x a d f t E O h 6 o P 3 O r i e 0 6 8 F C D S v r z O B P j g t Z 0 I L W X B m n 8 l O 4 K Q f t J L Z t t t 2 G f a O e 8 o L n 7 J 7 W b Z k m 3 L A P i v q K q L A p A K R w Q U e A Q T / + h C E Y z u C i s C m E v C N b z q x 4 Y O M y R 3 c G y c J f H b e l v a O y S P H 5 N s a e M 6 7 t x p 3 9 9 l 5 5 1 r k n D Z x k o z f 0 t F v B 0 P 3 h a Z 6 3 q K E A 0 L S Q R D l O 6 d 8 8 Y B u P u T Z i q i b J X T R y i q Z X 9 4 E / X r O w d D 0 T + D 2 s k g L g q c I 7 W Q w j N x + w g n l l p t u K P u 9 e Z e 6 b H 5 d V 4 n c u f y 3 a l s P b B m L r 3 h Q b B Y k w H y I o Q D G 0 Q D K 2 i y f E w w 5 c L p c B + N k 6 f 3 y d 7 + 7 X N d 9 X r T N 4 v L Z w 3 e u f b 7 1 w L f W a 4 w S D / o w h n k Y 4 + c 0 Z K j / K I X B a e M z o w a y k z E u X 3 V 5 O f / u 8 8 q j l + x b D l w 5 / 8 8 O L A S c h J G 3 I D t V B w d o D Q / d D P 6 n 1 9 1 e b r n z 7 r L j 0 u 3 K I x + + t j Q m H z z 1 7 Q V P E C O z 9 / N b V n P X O u j 0 C w 9 j I F / I W G A s f K D f e c d o t 4 c 4 L q S d L e 2 C 9 r M + 2 5 V A a N u 2 v C g 9 2 c 2 c Q 8 l Q B C r K q 9 U R x Q k S Z U W 2 T O o n Q b Q i O E J v I y l C l T S i W h 6 o A m N N l m g h I h v X 9 X 5 E X r P m / r L i n n 8 v t 2 5 3 U L n x l n v m M p O + H W P e / Z j 0 G d D D Y N t n U g Q G M f L A e f e H p g Q J W N X J 4 / L / / b 9 r e f v J F + 9 Y t l u 9 b f n d p 7 + p 0 s p p Y 6 y C B I N U C u F V F s r S P f q U X h y + X c X T h 1 I L K A v 9 G x t k b f 4 0 H 4 z N 0 W N A a I M Y H G N 0 L t f 7 h h n Z 2 s d J 9 c m u 8 j l B p m 0 z L Y y d M c D Y a N C / 8 7 m W f k M / G D P t W h 4 g f T h v j 0 Z 7 c N w 6 T n t f e 3 7 x 6 1 7 3 u u M Y m k z A G R i C y M t o K I B B M Z R p m G Y s j C F E g + z C 2 C x u G E M 9 b W B 9 I 0 J U l l l a M E A R n v N x c M T b t E X j z n s f U p a v W P u z y 8 o O m Y E w G K l 7 f W b U h O A z m j i J A J H X n b Q V R P p A e / h 2 L 6 f m X P r X / q 5 u 3 r i 8 6 + / p + z 6 3 7 L f n U 2 s b s s E T 2 Y H x K M z 4 M j Q 6 z f G U w v h S 4 n F 2 Y 8 l W 7 s M n x w / I D 8 / a 6 C c w V m t M C w E e j C 8 A 0 U v o 7 c P Y 0 S P g z Z g + Z 0 M H u l z T t k X b L q j G N m u k 7 M T n 3 N 8 a 5 z Q w d r v l X D t u O z 7 a 8 d 7 y 5 J x 7 0 I I u 5 9 N H u w / y O V s L f e m j y q g r 5 9 Z g i A N l s I A R W D b 3 e + D T M M 1 o Z Z S 2 r S j N k A i P E X E A j G G E o 2 p r / s C I W y j 3 E O 4 + x m 3 Z W B u C 6 d M i N d t c Z y i O w V w g h h B w S g 6 n 3 d C b H S 0 Y u H a C A d 7 0 l c y F / m R a m R k 4 e 4 u M r R x k y O i W 6 T l h i x i 3 + R f g A w + c W V t j o 5 n s B A T O N x / t Y x A s 8 Y O e o a q D v M k d P e i 9 q 5 s K 3 N n N c 7 f t 7 G P J 7 I P f 6 B C d f V 6 g / 5 i E z k B / + M o 9 f d 1 s T O j b u D b j 2 W c s x 3 G M B I u x 4 D I N 9 E c e + p r p S p E 1 e W 0 F r I A x D I M o o w h d h J 2 G c Y b v n p Q V y h z O k u j E Q S k M G I g + r T o p h S g Z G B d G G X O i G F h 4 s A L l P K P W X w t p 1 4 Z u f X N I 4 F Q p w Y J T T z 2 1 f i 9 L 3 5 z a H i 3 h M W O C V S t t j G t J n 2 w I k G E w S n N L v w H h / T 0 w l m v G C x 8 M y T F D y 7 y u D 0 b q O h 4 4 I I N E R / h E B 7 4 E L I 5 M 1 u s D 9 w t O K c + D a g w d / + g E 9 B v 7 m o 9 9 r N z W Z d k b u z n w A d 1 c m h 6 8 C i U A W 9 r 3 L W r 3 6 E 9 p j G a P O l 7 6 0 p f W 3 1 k M 8 N X P Z H 2 H 8 t k W + T t G Q 2 g a g r b a o T + B V p / O s b c c 2 8 c G 6 C / 3 h S b X W 1 q G k H 7 c n 7 F g n Z L v 2 G O P P S 5 K i 1 B l J U K n Q A Y w N h C j F a m 1 Q 7 y 9 6 M m p E M / w G Q n i E 8 0 j o D A i y m V u w / j U 7 s 5 R j m N t 9 e 1 + 5 Z E V J d c Y X C t o / W L Y H r 2 M h d H p w 1 i 3 d I 5 6 4 1 / / d b n t q 1 8 t 9 z z x i X W + w i E s o E T Q 7 3 / / + 2 t W c E / m T Q z 9 2 g 9 9 q O x 6 8 M H l Y R 2 d D B I 9 y j b 3 c S C 0 C Q o M L A / B C R w t j s l V G 4 r w e Q j O c y Q 8 c U h j k K 3 j R H X X 9 O X 8 + g L 9 9 N K n Q 9 + t n s l s M V q 6 0 v h h R x x R l n T z v q V d c J Q t l f B k R F 8 W d u g b v Y K v F U x B k R 2 0 3 6 N i A 7 G z F j H Q 1 j H S D k 3 O t 3 p u o T 1 Z J G C 5 V 1 / 2 r p G 5 a z b 9 O E + W r t n A / Y 7 x q 4 3 7 f d b O s a 1 1 O m 0 4 U G h 2 v / P G c H 7 m w g s v X C O 6 i I B + L 8 E D V V l F w 0 z q h + D 5 j t e G v v / J V e X c f Z e V b V Z d X I 4 8 a O 1 z C t n G Y A T D 4 D i B L 7 q F W E u v + m a Q P l M S g 0 T U E C i L g j g R o 9 P O c 5 l X v / r V c w Z r X H 2 F w Q g h u P r P / 7 z c 2 z G s / N x x / / 3 L k / 7 7 f 6 9 G q m 0 W T D g h g 7 O B v q 7 x 3 O k b 3 6 i 0 3 / y K V 9 T n b E E / 8 5 G j / j J P a 4 E 2 D t 6 W Q m A M 0 B c + O D L a r a x u C p B X K g g 0 o b f P B / h M z r d f e m l Z 0 + m n I 7 w s m V 0 R p V f 3 0 r H 7 x / T W Y i h D B R z T N f z r O + 3 0 b 6 P b I a d y D R 2 t o / q c P d p s + W z j K O m f T j l d S 5 v 2 6 A B 7 v K U f d t i W u O 5 P / / q p 9 L / + 9 a 8 / j n E r a 0 z a r U C Z Z + Q 1 G w S I 5 B 6 E O m Y s O l H m / O i T t 5 W 7 7 l h d z r / n h r L i e 1 3 k u u i S 8 o z n H 1 i O P / 7 4 G s G k f o K g R I s A F C f 7 i Z C E a C x E K S k 5 c n 9 x I v D C q w U K / a C F 8 8 k E f t f B f Z w N o 8 Y k 3 A i 6 V c L t 5 5 1 X F n X n t u + y 6 M 4 d r y t m 3 2 Q H w j C 3 c C 8 e B R d 9 O b + 0 k 0 N 1 q O 7 a H R 0 N B C 8 T g 2 M O E Y W i D 1 + W 8 F 1 T W o r W V l E 9 4 5 O J + 8 4 m m H A y 9 z J i n z m 4 b V M g 8 g Y y o n N j 9 5 0 C / e S 4 u J P D 0 i 5 A z s x m 7 B h Y j D x G D 8 5 H p n 2 M X S N v f J N h + k 2 7 7 G O 4 7 f 3 G d D 7 3 B W n X b 5 / P 6 H e v f f R m T M 6 i v 3 z O M W j L W Z y P Y 6 Z N + t W X N j N d t l i T u p 6 n W o V j 6 A w h d b q b M 8 / S i d J L K f S d U 6 6 f i 6 g M Y N n y p e U F x z z w L z z 7 0 D a R W s Z J R u B 0 f a f C K K d B E 2 M k D A w p 2 T B h 0 w b T 7 o 1 T U V Q M P / j W J z 5 R d u + U t 9 t L X j J 7 Z h z m k s Z s l Z K F E s 6 r v E E H B 4 h j 4 S N Z j 5 P 3 e V F e m t M x 4 D H o 0 8 N u w W d T I e 8 F g v F a H v E h k O A p B h e D y n E L N h O 4 1 v Y V 1 M g 9 2 1 c f G Z 9 e M z Y Z B 6 6 7 n 9 2 5 p q 3 N u P p s 2 0 6 L P j 0 Z I 3 3 p 3 z l j h l / 2 l O y k r U 0 7 c n K M N j T V k k / n D M N E U / Y Q t R g p o S d S y m A 6 a P H V / / u T e t 2 g 2 3 Y d X n X b J e V V / + O F s 1 f X J S J o i Q z h J r l K Q q + q M E L j M m j X s n y P a J k T 0 c 5 l 4 W Q I l I M H Z V z o N q 5 l + 2 k g y y S j o s f 9 H F 8 k N S 5 5 4 U 3 A I V B B J Q 7 Y K o p M O T g I A E p k 8 k J L u y A A r V x A w J I p x 3 j c U F g l p B v y x E N g D i m T 4 t n 1 2 1 f d X a 6 / 7 L a y c q 8 d y k N 3 / c W q J u P D N 7 2 Q k 2 P 3 t D w A X T h v G w M e b W j p 2 0 u g H z J K Q I X 0 G X 2 w G 9 f Q l m v 9 t t D n W Z s E M P T j y T j a p D 9 j O M 4 + 0 C + 6 t L W f O f / 8 8 9 c w B t 9 9 y h w l k S C d t w T 2 8 R 8 n / q T c f M O t 5 a F 7 b F t W L V s b g X 2 f h / F 4 C 8 G f Y / 3 e 7 / 3 e b O u 1 c w W M n 3 7 6 6 X W l D R E 2 T D I 2 5 a d r V o g 4 N W f C n B I U 0 Y z a / E I U Z 5 S i G m H K q B Y K M K w P t G M 8 3 y 3 y t e 3 + L w X p V y Z p 5 4 r 6 M k 6 i F S f P 2 x T 9 l b E + v G 1 C h o y r D 2 O 5 P 2 9 s A L 7 R K e M 7 j 1 7 O 3 G b W T T W X o s / 2 V 4 4 C P A h Y 5 I z m H 3 3 x 2 v K T b 6 z q 9 t e V P / j 8 s 6 s 8 f L X d 6 p 6 S X t B g M 1 Z g 9 W k q k B 9 l s X d u z H a C G G h s L b L v A z 1 k Z g + c L 3 3 r I 9 s Q t B v r 1 7 h x l D 6 t x n J f + h 7 q A 0 1 s p v b T G f 5 x l C o i U p 4 F A 1 E 5 R q G D S Q L Z 6 8 C d y r 4 H 7 V J u m b m m l o U I k w k Y K c c 0 1 0 l 5 A Q Y 2 D 2 K k + m Z M n M J q U Z w N P Z T h B U u l l T c K C M + 9 I I v q l x N a A L F Z S D F e N n S g 2 3 z L b x o o a y l f P 4 z W v Y Q V A 1 f q i s 7 J S O B 6 O + e R k V p j T 3 8 B m R l b J n U c 4 X N m N H L W l H u E j 0 9 g v G B c d J C B A E F R 6 O P E n H F j I y U 2 3 Q s 8 d K K 8 T v m 6 3 b b b l V u u u a s 8 + b A 9 y 4 q 9 l p V d H / v Q G v S U v l b 6 f A t B H 7 I w R y M v R m f O S 3 + t D Q 1 B e z z H C e g k e h u C 8 / o i N 1 v b z n E + p 4 / 0 G 7 R t M p Y 2 O Z 9 r L X I O r d q 3 S P / 2 c 3 1 d d N F F a z i R r 2 G k P F F q t M + m + t C 5 q N R G Y s 6 A 2 d b A O A u B q 9 n d Q 9 D 6 j c J c s 3 E + 5 5 Q a F K U v h k t x s s 6 G w o o k W g m R 0 6 C F 0 z P Y x b e u L p c t 3 7 8 s 3 W l p e d W B D y 8 3 d 4 Y b + v o r c v m W 7 H w g G / T j Q 5 D C h x 8 v 4 R x x D A p A x 6 S M B w y V 4 2 4 K c O 6 8 I U N X j M f L s h Z Q 3 v G O d 1 S Z c a i 7 b r q 3 b L 9 y 2 7 J i j x 2 q D C e B o Z 9 w w g n l D W 9 4 Q z 1 m Z A k c L Z z H P 5 C F A O N z g i Z U A 5 0 1 6 G S R + Z B 7 2 q y T c + k r c B 7 6 5 w P 0 t M E g n 9 2 n f 8 e 2 N k P V d / k I 8 8 w z z 6 y / e e d k V p 2 G B m r n B S 1 E b w P K H m M Q o T m c i G i f a A 0 c S x Z h 8 B R J C Q g V v c c Y X i j Q x 6 A Z v F J v + a c + V X n 9 p 6 c d W S 6 5 e e 3 f 5 b z h W Y 8 s O 6 2 5 t R q O x w j K z m Q l c z I C t P S u X I U 4 R p Q D K V V B N u R U + D H H 8 i B b i Z 0 F l t e 8 5 j W 1 H Z B L K z / 3 k f W m c i h Q 3 h l D Z i V v G Q p 8 t S U B k / z j F N M 4 V F 9 f A p T + + 2 B r L f T N L t w f J w j i I N M i B g 9 D 9 q P / 6 C x O Y s v x E A 0 Q X b e 0 x K E E 0 L n f l G B o 5 i U u W I 0 S U Y d e T c F 0 G 0 V A V p F d k m 3 G M H R v 0 P / V J P S I n J b Z K V z d b n 5 m Y 2 A c g c F j b n 1 w 3 V l n l d u 6 a M z w T 9 j r u e W 2 J T u U h 3 f l j 7 c 7 T j r m + e W c 2 a + q M 3 A L G 8 C h / L P 8 k U c e W d 7 3 v v f V U p T D + M 2 L I V C q 3 6 9 7 3 e t e N 3 t m O q g Y f J V i U 8 2 f + l A + M x y O L t h A 6 1 A Q v f U d K o b H w G L E Q 4 b P 6 D h b j L Q f h H I O 4 r w b A 0 O O a N z M l a H l I R A E 0 B G n b B E e g g d k q N n z c 5 C x C D a G 1 K L N U N r o S P T h n T 4 P r a Q Z 3 G C Y y H y h D / M O E R y x 3 v / L u 3 u 2 N r O 5 3 7 F a X u Z o l b I Q X P 1 n f z Z X w n 3 + 6 x e U K 9 7 y 3 n J 9 N 7 c T E H 5 n / + 3 L 3 g 9 f N 9 P e f d u 9 5 c P v + G w 5 Y q 8 f l k t W H l m V / 6 g X L y 2 P e O T u 5 f 7 O q a 7 t H K x j t O z W l U o B 4 5 O t 8 B 6 6 J 8 F K o L m W E t H c T 6 B q 4 X 5 K 5 8 Q b G / o m 5 y A O N X P X T 8 v M n Z e U m Y f s V h b t e E D l q a 0 w 6 F y 7 O A P 6 + s Y Z D A V U s o E 4 V H t f a 7 Q b E 8 Z E S x w j 4 7 Q y C F 1 K / x a 5 h 8 P Z a 8 f p 3 K v P u W / s t m A E l p 1 N W P t w I 4 j W 5 g Q E 8 N G P f r S W U C K r L C X T e R A b 5 K v V y k r O y L j 6 U U g 2 U g 4 x K G P n l S f 9 R 8 j G d o y p v m I W i h u 6 e d W S j i Y 4 5 4 h 3 l W 2 6 / u L s 2 9 9 0 a X n 0 3 r + Y K / 3 k v B v L D 8 + 6 r i z v a N / l 3 h + V G 5 f u X 2 m 7 + Z L 7 y r J u b n H r 3 7 1 / r l T 4 X p e R 9 j r s s H o f O e Q N k J Q 8 o l k W Y q C V A 4 O y y g Y y s 3 v J m d E q q R 2 T c e S + M R E D C g T G J R 3 N i 2 4 9 v 8 z c c l 5 Z 9 L O / K m W P N 9 Y 5 n c x p N e 8 j H / l I 1 S 1 a L K Y I t i e f f H L 9 7 X T o R 3 f t 8 N + e J 0 d b H 3 1 j n w Y x 7 j 7 S l z 1 o R x 9 s i P y z Q Y 5 d m 2 R j + G C P d K Z v v N W A M O R Q P M 2 z I d F 6 K K N Q b l s O e r V I L c 5 Q L G / L H n E o 0 d a y N U e y E q e E G q q n g T B E O + W j N g z I f Y h l g P b a J N I 5 H h K g M k v 5 m O v o E S R E G 8 z r 6 + q O h + s u u K D 2 e c H u T 6 o O 7 7 z o + 6 Y X H V B 5 V P q i 4 9 I v r v 2 N c 7 h 7 y a 7 l 9 n v X K g K u v / S O s v L O C 2 v W 0 H Z F F x i + 0 G U 6 K 2 D o 1 C 9 Z J Z u j B x 3 O 6 4 N y l b f o U M b m W I b W H 8 M m E + W n Y 1 W D e y l 0 U y I O N X P X p e X + 3 V 9 f y t J 9 y 6 J l j 6 6 r j 5 w a b x 5 D o J + s Z F e 6 I o e 8 w z e k G 2 i d x H G 7 6 Z f h 4 4 8 c 4 g x D y E J Y s o W 2 M o x j 5 6 K j 3 J + 9 f s f 6 n A 8 Z J 7 Q Z I 5 / r 9 X 7 J x y n 8 R C 5 v y 5 y F U 7 k p p Z 7 j N j 2 7 h w B E K A 5 j E A M T N s V o P w 0 4 U D s H 4 6 j m N H 6 7 g l E y M o 4 h 0 z E w C x g c 2 Q p l O 5 k X D J S N 6 P F 8 J G + 9 + 8 y o Z U N 0 r X r v e 8 v n X v q H l V Y r k P h 7 2 i 5 r y s 6 r r 6 6 / + 4 f u c 0 + 6 t N x w 9 c 3 1 m I E v X d I 5 x T b r B o R 9 b / j 4 7 F E X u T p Z 7 f 3 2 t 9 d s m / f + w j 8 l 6 2 M S N t e 8 a T 7 M l X x 3 X 1 1 m V l 9 Z F i / r M v a S P S s v f W d m 1 O w B Y h P h O Z 9 b s I u h 8 7 k H M k 5 s a c g B 4 n T 2 o c F n e + 2 H x g D X x 5 x 9 G q C t p c f 4 7 A p f D 3 A o K 1 3 m J p x I D S / j Z P A I 0 n M k w s 5 5 U T W L E s r E a Q x n C E P L 0 r J L f / m a A + f 5 k f K Q c w z B v e g U t U K P 5 y 1 + 3 2 C O p 8 4 O r r j Z G 8 e l P H r l L 2 g O D 9 4 G A b x z Y K X t 0 D / i H / C E K 8 r d X e Z Z 2 W X j O O 5 Q d n c t g S m g Y K t r a O L s e N r S m H O o z n A Y E O N k M P g i i 9 b 4 + + A E M e o h w x 1 z q D 7 0 k f n z U D + C K 3 q M U 4 2 5 2 7 f 0 g s 8 t p h 1 7 E v p 9 t A 6 1 D p U I s T h g z 0 k Y V M s I Q d k 4 j 5 u V H j Y G g v D U / + v j T M A B l F w c 1 v g w p L g 4 E y g R x s A R 3 R 9 6 Z C 3 l 5 z o 8 d Y e P W r F d d S a r X P h Q t l C i H 8 r H p w 3 f e 3 Z z G n M 7 i m 7 p k q F 8 L e T u s 8 6 q i x 1 X f + A D c 1 m 9 j 7 4 z g d J F n x S T 9 y q 3 F o Q H M o C U Z E O I 8 W r L 4 I a c Y K F g q C 3 a s Y 3 h M 7 l l A z R y x N A M a Z d z 9 m 1 f 7 f n A 9 f Z z E K f l 0 P q k O 6 h B J B n K B b W x 6 G g 5 2 G d E j S 2 D q 5 t F s I A D G H x o q X 1 a 5 I V S 8 y 4 G z F k R 3 7 6 t s L 5 Q + + u H I K L 4 P s y Z / A W N 8 h D / t r s u 3 7 b c f 8 3 a j L 1 4 8 d r f K a Q w D z 9 l k 9 2 u P b 3 c c 9 v 1 1 V H B X I k c l 3 Y R / m e P X f s f W B x b e / 9 4 i E f L 1 P p u A 4 9 S j + z w b I K / p Z E M d f G N F 5 f L b r q s 7 L V 8 r 7 L f y g f + a X Z b Q Z A r v Z H P m E M x w t a Q 2 y z O I N t 7 f N a X P t u M 4 H 5 B T y V F j q 6 x P e 1 i 3 G i x u e 5 8 9 t p p 7 z M 4 B + 3 5 n O u 3 C U J / b M m 9 y d x z D q W M 4 k A M u i V + D C m J I l C G l I w 2 z f 1 j Y E y y A + N C r O d T o j b B t 5 l p o S B o t A 5 l i P m Q s q + F 0 t F z q 7 2 u O q m W c Q K P V c N F H c 3 o N 9 Z O b 3 t b N S D z M 3 L 1 W E A 2 4 p S B z 3 i L P A U q A S W G s a X A o e j 1 7 J + d X c 6 5 4 p z y m Y s / U 8 5 9 3 b l V t 3 / 3 d 3 9 X d c H Q r P r R j y A s I D F y u j O v 1 b b v V P h 1 H + N j k O 2 y d N + h Y J J T x W H c 4 7 P r c Y g 4 S L s H 9 2 j f b 5 f P 2 U O O + 3 T 5 b E t 7 i E O t 8 0 O X j I R S M Z C 3 A 8 Z A M N p y Q v c y I p 1 6 i 2 B D y h Y M y i Q t A w x W Z P f 9 I q 8 R + Y K c z w w V D f 1 n B U N g p I y a Q C d B Y G m j J u z 9 y z u V n 3 3 r 5 k 6 L s y c 6 M J r t O n 4 f v f T K s k t X A t / W O U J W R V d 1 f Z D B I w 4 / v L b z k D Y v n P Y d O i U N p Z K 7 B R R O Z U 5 F F g K M e W 3 e J G G 0 Y 3 P G j Q l j k O 1 F N 1 x U X v / k 1 5 f H r X x c 2 W f 5 2 u e E 6 E G b h R d Z T P a l C w / a L R j J 3 B a Q t K X H v s x z H s + u t d f 7 b X 3 W N l k v 1 + 3 1 E 0 d K n 6 3 x 5 3 r 6 s M / 1 t A / 6 9 + c + + 7 Z P y L l c B z T U c + 2 i B G P y 5 T j P P y x 7 9 + v X P n Q m 9 T J y j m V Q j H t z f Z p 3 3 o b g 2 Q 3 D 5 P 0 3 n 3 t u W d 1 t 9 x 1 5 Z N l z 7 7 2 r 4 t A l O v r C o z a + h o C x S e D w X r 4 d e r u 6 h X a J T m P g W L f d c V t 5 / E F 7 l J l F M / W b w J 0 g q h P t 3 N F 1 U z c H J I f t u g B z Q + d Q I v U 0 c j Q 2 W W p r c Y Z y G L R S 2 g q m C k C Q c 1 7 W 2 9 R I y X f j 6 h v L j X d 2 5 f L S F W X F k r W l d 2 t I f e R a 5 I g v x t Y a Z B 9 D B t v q 1 G c 8 Z w o Q O M + x j W W f P v R n T I h O 0 6 d 2 r r H T 6 E U b 0 C 7 t s 4 f c A / q x Q c b T F 1 2 5 Z x 2 H 8 t O 6 n i 0 w 2 J b w M T B q 8 w 2 E G c T 8 y 8 A U I d v l L f E + z F O O O O K I O e G D Y 3 M P 2 Q g j 9 d q J J 5 Y V H S 3 f 7 i L 2 o e 9 + d + 1 7 G r r 6 E C T Q M o a + Q h c K C x E y S U o 5 y t / z 2 G O r X J R + + P J 1 F k I P 8 C 3 L y l r a y 5 7 O 4 c 8 z H U r c k o h D z Y f o M P v A 5 9 a o H Y / J u D X e I d B P + k i f Q e S k 7 9 g G O r R 3 L u 3 1 E c d w 3 n X t n H d f 9 u j Q p n U i y O f c 0 4 7 X O t R c y W f S b r 6 i n H J z b s h N Q z C 4 q K H + N 5 j S S 6 f K Q W W O 6 z K D l U M r g F b w R F 9 l j + / S X N N F 9 + 2 7 E u a k z u B F Y v f q L 7 j / s s v K n V 3 k X 3 H U U d V Z O Z u S R z Z c y H x K O d J / j U o J y J j R L T N P U z a O 4 d 4 u 8 6 3 q h L x C F H 3 u c 8 t u r 3 n N n D I I W s b 9 8 4 5 X f F M G u X A 2 c x Q B R + a h K A 6 W K C w j b U k o + Y a C Y R / s B N D c O h T g l R y 0 a W 0 K f H Y c w 4 e U d T F a 1 5 z L 5 9 a Q n b P 3 u e 0 X H E f + O d 8 / l y 3 j 0 V N o h e y D f H Z P f z z 3 p 5 / 6 d z Y M 1 c b g z Y F k K T c w u L H 5 k L b t w 9 R p Y V B j X f K / / l e t t Q n p 1 s 5 4 t j n 6 6 N k W k 2 F M D r u 6 y 3 J r u n n F k 9 / 7 3 q 7 0 W p f 5 I X A g D 6 k D y v K c D T 3 K U w p u M 8 h C 4 P m U y b k 3 B K p Q G 2 H n m 7 p g T I L n 4 O Z W + A e P C W Q o T m S u h E 7 l 7 Z Z E M p R A h i b B o F 1 M A f y Q 2 5 D j k Q F Z k I 3 7 t M M f f U f v I D i m n B V o 6 M B 9 d C z o R G Z x Q N f 7 x r 4 + 6 O t p P h g f H U N A I 1 p r m 9 e + 9 r X H Y Q r T B O g m Z Q q B c i i D + t w 3 t j a T L A T 6 q 1 G 4 y 0 r e j M C Y J 0 7 b D z w s J T i C b i M X W h G + 9 M l P L v f v s 0 + 5 0 t y l M 8 4 x Z g M Z s p 3 M 6 x s d 5 i 0 W A f C 4 P k G C o 9 o 4 E 9 5 k G V 9 o T L Z R F v / 9 3 / 9 9 / X / f R D Z 8 y L C c x t 4 / o y s Z B T P B h n O h Z U s i G Y q O y M 7 b / v n / K u / w + f I n e l U 1 K h S L K J b + r Q D i 3 V z X 7 9 l z R A H D W / p K b + 8 A 6 p P M 3 f u n f / q n V U 7 a q G S 8 C y j A y e p 0 y l D t O R u 9 2 7 f O 0 D 8 O I u c c Q 3 s 9 9 / X v g b F z + O x n J x A c Y p + L j z n m m F r y c S a M 2 Y u q V t p 0 g A E R i o I p G 4 M 2 C F F D K 2 M t 9 M N g E o F g S W e A t 5 5 7 b v X u Z S P Z y Y q X 1 T G K U r J R L O I 5 w f c 6 Q 9 2 t c y g M o s s 5 C t a f 8 l W 7 t o x D Z / t Z V E Q z B 8 q G R + 2 m K X V A e x n c m C l B l X G C k S V y 4 3 l t y o / l t w g d g g X Z e V D u D x Q s m u Q d S M Y j e G w p Z J V P h v K M T V b J 8 0 A B h A 0 w f D I n a 5 l I 2 a 6 d 6 7 K y c z 4 r 0 / E p M A J 9 0 p n 3 L W V j q 4 a u s R E y s T C V 9 w F j 3 P Q S e + t n C + c A H T m 2 z 2 f t 2 U k f r t t y T V t 0 t I E v 9 z u 2 z z 2 O U 4 7 a 5 h y 9 E 0 j 9 S 1 C I Y c U g v T m g l D G v c l 7 n I H o k N Y s 0 B G F x Y g w M T z u G S l H a 6 y N f Z h s D B w / B x k 6 U C u M M u Y U + Z S s C 0 c 7 8 L c w y c P e I k H 4 P I Y 5 N u W g i g z g t J z Y G A 7 E X Z B h A S r Q + v I E x 9 D r S f B A E 0 I c P s h G h O S N H Y r A C m + t b A i n 5 0 E J 3 D H 1 S 0 A S y G q I 3 A T g I z x C 9 z g f 2 G G M H D u V Y X / o A O m 8 d L Z + N 1 Y 7 R f t Y n + v S f v t I v + K w 9 + 0 g g z P 3 t X h 9 1 v D / 5 k z 8 5 j r M Q G M P n T C 6 I v A w U R A y d W Y 3 S A U M D b Q l c 6 Y I g p c o Q O I a + E c 9 J j c e p 3 D M J C E V L t j i R b e h e Z R s a t c O P i M o 5 r D j 6 3 X C / m W D F j d P 5 8 R i R E W 9 W N w 8 / / P A q f E b k P H o 5 m u z M m Q g 4 b w T I b m 0 J r H 1 / f j E f 8 K M P G / n g h 4 z x Y P 7 Q j g W U T N 7 a o A W d C Y S b A i n 5 6 N u Y f a f o I w Y I M f D A 5 9 b o t d U v n m z 9 9 k P Q J s 5 C / z F 6 m 2 N o n c L m s 8 1 9 7 f j G D r R 3 r q X F F j r T h i z 0 l X 4 z Z t o a Q 7 t 1 v r 6 h 3 k 0 k Q r S U T e G U S 7 E 2 B m g z g H a E L b I q C 1 o j 6 4 M B q J M 5 F G K U c 5 z R e P b 6 0 D 9 n 2 x A w s j g W Q / 3 w h z 8 8 9 7 v j S h R 0 Y N y x A C B z 5 b W h R G A 0 c C g O 6 Z h c E m g i m 9 b A X F P y R c g g 6 B h / D F F e Q C G c 1 z N A Y w g A g g F a O Z j r A o O x / e i L 8 Z R S d D H 0 R d A N R R x q W s Q Q 8 Y V m x w y 3 N e r W 8 M K / L e 3 H E E O 2 J Z i S f 9 s H 6 E f / 7 W c 0 J B A 7 z z 6 c R 4 v z 9 m 1 f c R Z b S 7 d r u S 9 8 a O M 4 4 9 o / 4 G 3 z S T D Z p H S d q 3 0 T R d X H H C W G O Q Y l G E P n W I y E s c Y J G Q s D s t y + s a B / z s V A v T X P S J W v H E A Z 0 4 f M x c H n Q 5 w L D 4 w O D w k w Y P W Q A t t V x U C 2 4 6 D + e E A f A h I l m z t x c t c A f f p V c s c x O X m M p Q V F b m y k 5 P v O l b e X i 1 b d V X Z / 6 H b l W f s 8 8 L k U P v H R O l + M E V 8 x v D g F W h l 5 D H F S 0 A m q o c 7 y L f i C c z b O k I y D l i B j G J / j Q J x R X z Z j 6 0 / b 9 O W 6 L R j r W x t 8 O Y 9 P e j T O g h w K r N D o g L K V h I g 2 c e U o + f 2 6 I T A M r 6 V 4 P S U Y M o 6 N D U L C K O Y F A H M k j p 8 V x j 6 G n K A F f p W r a J c Z B B g O J t O R C U E 7 R 0 Y c J D y i A S 2 y M C W D 8 b W n W M d o t P W h p N Y / G W 4 u c K g d O o c 6 6 8 c 3 l S 9 d d F P 5 7 H / e W L 7 7 P w 4 s 3 / 3 O d y q / 5 r / 0 7 r 9 2 O T / 6 G Z q A q A T O n N V K n v N H H 3 3 0 n H O R S S v 7 a e 0 g V Q e 4 P 5 v 7 h + S 2 E H C M O M 8 0 i L O C Z 6 v B 4 D d 2 J 8 H A v D o e y S A s o Z q U Z 4 A + t E N A f 1 I / r S A 3 B I k 2 B I 9 u R q 8 c U 8 7 J R p Q U o E f 7 Z J o h J J j I T r K N r M a g 8 r x O H x x X d g x / V r 1 E c H 2 T G 8 X Z O J i + 4 k i c X V Y I y I z x y l q M V 5 / G 3 R x I y f e j a + 8 s b z l 4 9 / K w Z d u W / X f b v p 6 3 s I M 2 x m 1 B J i / / W m S R R V U g p g u + q K o 0 1 V Z l 0 A Y O s o m 8 p 3 U G M o s + A 3 3 Q S f p c X 7 g / z p l M F o e 1 Q f r H D 5 v O M V u i I 3 Y z 0 y m q a 7 / u / + T M B w Y i O i v 1 R C p L w 2 M P g E H / l l c x 3 m J D B L C h 4 N y Z v 0 W I M s o Q P E s S L K x k E n S b Y Z R 3 y X p D U C b H a S l t b A z I C i N w V u O I f o y Y 4 x p b x K d A p e y a b v 7 U K a D M H H 5 4 v W d j I i X f b X f f V 3 5 2 0 + q y x 4 5 L y o 4 P G Q 6 Y Y + A A 5 B p E 3 / Z t 8 M W X c w u x B 7 J P + z j Z Q v s Y Q x w m T o p W n w W Y B L S M 5 Z q A K k g L K n P / D 9 U n R m m S i N 6 e B w Z i E 4 F M o v N P H U N g J B Y c E N l H v 9 / N C W M z S k a D R l E V T w y 3 D x N / z 1 X 8 C K S 2 e R n Y y t 6 q i y 8 u q 0 8 6 q Z y 0 9 M D y t c t v L w f t v f a P 5 A L H D E t 7 R k A x j v t Z k F L a s d F i S d 9 b 2 4 y S 8 + u L w 8 l U V 3 Y 0 b f / l L 5 e H d M a 0 u s s Y M + u x b D 8 J n J j u l 2 y z q G Y n + 4 U i j t K i / Y w v n 5 O h t M 8 x D N 0 f O E + e r W P B W P t p I e i n e u A X 8 Q 3 n w H m b z 7 b Q K x P X t v P N o R h A s l f A I P x 9 v n p Z Z s p E u g 9 P x h l O I n Q f G 8 r 8 h k D p Z Z F E S c V A Q T Z 5 4 x v f W I / 7 s L K W L O R r C / v t 9 4 R y + L t P K / 9 3 8 U V V 8 S c f f H T t Z 8 c V n y x v 3 P + N Z c n i t T / 5 b B x z C s J m Q E o k j q g s 5 K S / + 7 u / W 7 P W q 1 7 1 q t o 3 I y Z X i z z k Z t 7 k 7 X 3 9 t L j 9 B z 8 o P z r + + L J b 5 2 C 3 d t n s + K c c W Y 5 6 w q K y z U Y Q K f 3 K g m j e G I i e G T / 4 H E e w m W + l j Z X L / N 0 p / j N n G k N + N o F s z Y s F S D Z H j n 2 Q f a o k 4 7 v H D 5 a G r q D v 2 P N B + z y n n H c O F a Y h Q k C I 6 G 5 l K i t 9 I K u J q h h r D b V f 6 g X p d 0 t A o E A f H g Q F R m 7 v 1 Z l D D j l k t t X a x R T t X I 8 s H N / w 1 3 9 d L n r M M 8 u z b 1 3 7 L y E X P f a g s n z n z 3 X X 7 y / f u v Z b 5 a k P X / u H 1 i A 7 J 6 i Y b 3 I W m U 7 2 k e H 9 D r g 3 8 A W m / K d W / t s Y f X 3 j M N 4 i E f H 7 3 y / 3 d 3 1 7 A P z t P Q 8 o X 7 n k 5 v L r T 9 y 1 B j K 6 s G h E V w s B u R j P n t 4 2 x p b s b K 9 f s s h 5 n 8 2 7 O D D D F O n 9 Y h Q Z k 4 X q x 3 n 3 2 6 D 9 z I E s A s n g H C n l l / N p Y 5 N N U j 7 X B Z f O b g V Q z t i 2 W + i m D / r F g 0 W 3 w Q w V w 0 E 4 h p O h C I G w K Y x B U J r I 6 T w H y l f n l U 8 G w 6 g o h 9 l 8 4 a z F l n S o A G 1 3 n n J K u a u b R K / s S q 6 d / u A P y q K O Z n w L G q J n M k 0 L X 9 m A q 7 r g s d u u a / / S F D + f f P H a b H 3 Q D g e V A / f 9 R R m G d 5 l K G 8 c U S X 4 U v 6 H 4 k y / 8 v M r 6 q Y / Y o R y 0 6 9 p n J e R O L 3 Q 4 D R h 3 u / S 9 K S B Q 9 O k h D 1 m I H L y C x S H Y D 0 M V Y B y T E 7 s y f 9 F O o L C 6 G E S 2 V m j j U B y y z T I C 4 6 R V a J A M l N 3 k M F T 6 t z A m m u I b a K u L E k M O 5 U V G k c F b B Z a I f / / 3 f 7 8 K Q i e U Z Y G B w R E G Q 3 M N 8 Q Z w j i K j H O e 1 H Y q U 2 m 5 p L O 5 K u f s u v L B m J 0 J Z 3 d G + 7 J h j q t L y h o S I 2 l 9 M 4 F B k U Z 2 i U / z X 9 l x T L n v s k o 7 v 7 S r / T 9 n z w P K 8 R z x v t v V a 6 I e h g E U d / O e 5 1 L R A T 1 9 u c X j 9 m 6 + S 9 7 R o A + b m A N r x 0 M L 4 z r M 5 O u B E F r o 8 L u A E F r + c 5 z A C h 2 y T t 3 h a C A r k y W 4 5 l X F e M s W f 6 w X 0 y V 7 R I m F k g a i P X G P T m V u B 8 9 W h D D 7 0 n h p H Q S B m R G v p + B / + 4 R / q 1 z t E 9 g 1 F 3 z C 2 C M 4 4 o 2 z T 8 e 9 H H Z N t d 3 v n O 6 u g p H F 8 e y B s B c e 3 b y m J v O 7 4 4 A f r N c 7 w 8 y u v L D h x z e d F u y 4 v e 7 z 5 r e X 6 a 2 8 Y f Y t B o B J F Z X b l z j R g W H T Q o u 9 g j I J B 4 W M I I r w o z v k E v a 1 C B 7 N A C 3 7 Q i E / y X 8 h b I O G F Y + H P / z B 7 M X l a + b Z w P 0 e X 6 Z P x g b 6 U 7 e y f 4 y v Z O R d f U Y X V O Z S U y z g S K Q L H j C d Z J h 3 0 V 6 j W F 1 u D M v 1 3 7 C K v Q 3 W 0 E B x Z L H / O c y p t s g 9 h e e 5 C u Y T s + Y r X p n b t I u X V X U S 6 q J t E i 6 I M g D M p i W + 8 8 t q y 1 + E v r Z 8 5 w Z C 8 K I R c B a x 2 H t p H 6 z D 2 j I W e R E f H / f m V P v W N d v z 0 w Z F F f r R 5 t m W + i w a Z 0 / x i S w F P e L X J P g x X U G N 3 H t P g Z Z K c g A 2 T B + M X L J S Q F j n w a i / I Z F 4 / H 4 z N 3 v V J T v a S j u T C y V U F F o 9 c S y l p n J n u p p p / E c B 5 2 p p e + c C Q N p X h b w 6 H w n i y L 4 Z F Z + N S H D D K h 3 Z K u / O 0 0 8 r u z 3 x m 2 e l l L 6 t G R n m M U m Y K n Y y V P C h F R L r m / / y f s q b b t x H M c 6 K V R x 9 d r u n 6 5 X x W 8 S Z h q O S i P P 2 j F 9 D I G O h m I S W a S T g D E A i A j j m P T I z e O G f 4 I y u G Z G w I T 6 1 T b w r o G 2 2 h E 4 z N s d q M P F Z J B W T U D z A C G r 7 s j a P K W A j Y Q K o x w Y g z R T 5 D W H z I I Y c c 5 w c d e a O G m K I 4 K 0 c M a G j u s 7 G w K Z U U m K w y b G U b A y J Y D u F h b e r g J Z 2 S b u q i z H W d o Z k r c S a K s W 9 p Z F g U H 2 f c 4 V n P K o u 6 e + 7 r o v t M 1 3 6 7 f f Y p F 3 R 1 / t K u x B B h 9 Z 0 v 5 Y 2 B 4 X B y / Y J 7 Z M l 8 B k b u M + W O L S O j M 1 u y I o e 0 N w Z d m o N 4 E M 3 w 8 O A c n W f T z v 3 O 2 4 J W B k P Q F 7 o j F z b k s z 4 4 N K R N n L Q P 1 1 p o b 0 G o B d 5 l U o E e D 2 R i D A 5 D h n h t 6 Q Z 6 J D d l 3 6 T n p U O I L g L y D I 9 j e M C i h K i m p P E q k c g r W k Y o E e x 8 n U 4 L R m 7 y S Q j p 0 x i O C U 5 2 c O w c h V u F Y R S i V s 7 Z p k H N R F 2 g o I g W n 7 h i a Z l Z t E 3 5 4 0 P X K k 9 / X / r S l 2 o 7 D k V R j i n L y o 8 F m c M O O 6 z + q m z e Y i e j l C N 4 0 Y f x K B 5 / Y w i v 5 O y Y I f Z X E 1 v o t 2 8 w g X 4 + + c l P 1 n 4 8 x / F l R Y 6 V u U i + d m 8 M t D m n r 2 S r z Q k 0 j A W G F v l j 7 S G Q R e Q n + A s U y i 8 6 f u l L X 1 r P B / j 1 U J 4 u y G C o B B 9 C n n E t B H U O F Y E z H s e I Y i Q 8 3 z O T c 8 8 9 t z q Y N 6 S l T K 8 b G U y N u i E w e Z Y l 9 M V Q R R M p n Y F R N K F x Z q n W e Z M + 5 3 2 W A Y Y i 0 h h E e f 3 2 c d G q u + t f 2 f z q Y 9 a W F h S R S E Y O x l M C m t y i E 7 3 S P i W Z T 4 I I G C V F k c Y T F f F o T / k t G L t J s x L M Y 4 j U 6 + Z r n p M M w f U x A 9 M / J / K w W C A 6 6 6 y z 5 n 4 2 j f G i 2 1 j o Q r t z + t J n 5 L K 5 H A s N Q F b 0 O 1 b C k h E a c z 1 B x 0 q f Z X B 7 W Y R e 2 K 6 M 5 u V r 8 6 X 2 V T j j W Q A C X + X n V G x r v t I 5 8 9 y F Y K a L t G v i G I z C 0 l + Q z h g V o R N 4 G x k 4 3 I Y g R k Y 4 J n j G 0 H + Q c Q L 0 Z H x b 2 3 Z D w O A T i S j G A 0 U R z 1 N 0 4 3 j C z n l E e z K i V M 9 B 1 P R o m F T X o 1 + w 0 o / J K x 6 u e c 9 7 y u 7 v e E c 9 B x y W j G X C d s 7 Q h 7 5 y z x A 4 t j 6 0 4 T B D W Y B B G a u V q + O U X H j r l 7 q b A 3 R P N k P j C m D O C 6 T k z S H Q L C M 5 5 n j e s 4 y j A q f i Y E N z q r P P P r v 2 J 2 M J 0 u 1 9 f Q h C m c t O g 8 W d 0 R z X G l M b x R F t o y Q C t z c p z r a h i P A Y J E G 1 S h 5 C e 3 2 + t g s B I 9 I f Q 5 J 9 l R r 4 s 8 D w j G c 8 o 8 7 B 8 C / Y + P q 8 Z V O Z g L L I Z C x r A B 4 5 C a f 1 y t J O n X K u / 8 I X y j J B r D v v u k i o L w 4 Q m Y w B n S J y f 7 U K j c a J I 4 0 Z i U i N l 5 T x Y M w E S / 3 L Y K K 3 4 / n o 2 V h o n U n W b B 2 B f h g 2 + s g 7 Z b j 2 4 Y N z C X A c D K x Y 4 k m F J W D 7 i y N V k L 7 9 Y I 4 q Q I Y z z q Q S k G 7 J e 1 q n m u l q y z U m 6 K I x o i g e 4 X 2 h b w p s L m V N C 1 m S o q Z d W o X + c y Q v 0 i o 3 B A k G y V A S p D i o q L i 0 M / i 7 O 4 f t R 8 9 J Y A i i a 9 B + b 8 s c w u s 6 y j r Z 7 t B D D 6 1 0 m Y c q J T P X C / D o P c Y x + a O b / t H O K M e i t D 4 Y p j Z 4 Z C 8 x T m O g I d U P W g S O r J h N A 3 3 a W j l 5 F U v G n w T t O Z Y A g w e / v m S q Q o b m t e Z Y n I + u n J 9 G D 9 r K k O S p T / r l k P Z + Y C d Y / I Y 3 v O E 4 B i H C i U y E I E o 7 N o f Y l N j a H E o g 8 c w j c 6 M h 9 K N n D M i 9 + J E Z l I h K R r 9 V I S o q R y h B h l O + 3 N r 1 o e x q c f r p p 9 d l Y s Z i 8 U X J w j k o 0 J x I x m C 4 j F Y m b e + X k S h W N D X X t R f F z Q U Z c O Y T H M M c j a G h B c 3 R s 3 t s i f z J W K 4 7 7 7 N M Y e 8 6 e g R g 4 1 q g I T c Q z c F 1 d J G P f t D M K c l G x t B n X w Z 9 x K H B 9 M K 4 5 v j s l W M x a M H P d 6 0 k B W W 4 s T g h / t k 0 R 1 Y K W 2 i z 4 i t Y a C d g y F 7 6 m c 8 O j R P 6 8 W R M M p T t 8 6 d 6 w U x X T 8 7 V T m 4 i U N v m w H y M b G 5 Q I I M f S + 8 M i o L a 7 N D i L / / y L 8 v b 3 / 7 2 2 U + / e L 8 r 8 D X / v L H O Q F q D s k L H k a 1 8 c s o Y u v u 9 P k O p H I O j M g Z l O l o Y r m 2 a k s Q 3 B L R V e v p L H c F B h D Z n Z C T G H w q i D F I Q Y a z 2 y b z 0 Z + 9 z k O P 2 v P s 4 B k P H m 8 + u t f e t D 4 z B q D m 1 l 4 k F L l l E Y M K P 5 E B n o P q I L v w z p s c Z g p d 7 O c c Y 0 K u f a Z P L O g 6 1 u b G 1 O R R Q B k W l F g e G k E g 5 C b I J t P e K l F G G k s 9 v 0 U F K K l v Q O t n Q y 5 x K P n R Q s C i 9 k N K 0 / 0 C Y M + p n I c G T A 5 A F v T l G O 4 O d L 9 N s a g h w Y 7 K Q 7 Y P 2 o S 7 e w X x Y y S b z j E F A m b Z U / S + H G o C I J R t 4 d i G K M x j G z p h e 8 Y p X z L Z a F w x M W z z J 9 C A S M z r 1 u m y l D 6 t K Q R w o h i o a 3 t K V R H e c e W a 5 n 8 H O y m e 3 / / k / r W n X d v q x 7 y v Y u S F 5 O s / R O a K x O F W c u D W 2 a c G B l G v 2 s h W H F P m n D T p b E u S T R w k J W M p A G d t i 0 1 i m U m Z O G 7 w W t s j + / w k Y j G d D D F A Z J G t Z T B g r 9 U A U k 4 k 4 U 6 K f L O R 5 k O d N S h L G d 8 I J J 9 T 5 k Q y R u R i j 5 0 z + V p Q z A W e y c M E Z r 3 7 P e 8 q a z m A d o 8 n c Z Z p g p D z U z o q X j I a v N i M q + x b q B C K 5 P m 2 5 V + A I l K r 4 2 V x A B 5 7 I U v k 2 i R 9 0 m U s B Z 1 I x C E w v e t G L q r 5 b P l o 4 n 9 J x P v x X h h o A A 7 R i t h A M l Q U p 6 z K X Y m y y G A f N P M I K n e j O U H c 4 / f R 1 Z O K 6 x Q N l o 7 6 X v P n N 1 X B k F g 7 4 8 p e / f L b l A 8 G Z J i 2 u f P z j H y + v f v W r 6 z e R T c 7 R g F b l q v F M 1 q d B M h N a H d v L g j l G 5 6 Y A W s l Q V g m f Z C e Y Z W F k D N q Z K y f r 0 I s f P j 3 o o I N q f 4 J W 0 J b s A Z 1 5 b J I y W n 8 2 9 P y X Q w 1 A 9 J p m k j 8 J k x 4 I i p K y A 1 i O V f p 1 6 a f s + M U v V i X V x S H L 6 r N z n j j k 7 u 9 6 V 1 0 5 t C w e B b Z g x F a 2 G M o 0 N b 8 + l I N W 3 v I s k j E a a 9 p J e B D H Q q t M K B t n X i K I p A z e E J C T f h l 8 s n s L W d i K K F q 0 0 4 a z y F y c G 2 9 o Q y P 9 A D 1 w T v d 4 I 8 j i z 3 O e 8 5 y 5 e 2 Q m e 7 x w H s e n n H J K L d 2 V j Y K m M b w E / V 8 O N Q I Z p H 1 1 Z X 1 B G U O T X c 9 C 8 u I n 5 V p t W t R l u B 2 6 c o / S K E h k v 6 O 7 R o E 7 z h r 3 d v / t v 9 V M i L a 2 X 2 0 o 0 3 0 M A 0 T q S S V q C 6 t e x t 0 Y i G M l s r c y S G B Y X 2 T 5 m i G P v Z 5 l b A G l f W Y 3 H 2 R j A U g p L r C 4 1 7 w J r W 2 m x k v K y z F 0 p f o v 3 l L e 3 N v m w P o Y y l A d P h + 9 j L o P h p S V v x b t W 9 Q i n C i 5 3 4 E H z t E q i q L B / Z x J m 1 s 6 A 2 W Q j N R z Q o p V q p m L o U 1 7 k V s 2 4 E y u j 6 G f 2 Y x b s + R G A D p C Z z 6 T j c z b O h P n n x Y c x J s O 3 n D w r x x 9 Z 8 J / Z M e h F + J M I K D Z y B u N S k j P 1 d p M B q 7 P Z 0 + L j z 7 6 6 A X 9 0 O X W B M o S y f s G 0 m L S t S E w R C X f a a e d V i f / + r e g w F C t C C k L l A N 5 8 7 3 F k N M x c o s J i d K B h 7 Y Q w 5 v p e L n t n H P q c e C P s N 2 H p p X P f n a 5 o x t X W Y M e z q R c p H Q / W c D I 9 M k Z O S C 6 3 U t G f f g h G v N E S 8 b m a D J U 5 n Y b A z E 6 f T J Q c q E H t D g n w m d u l W d c k 8 D 5 P D d K A O m D s 8 k e r s s y + l T 6 9 W G F z 1 j 0 y 8 n J K R m d w 8 v 8 6 B R c P N 9 C Y 7 9 S w Q s n I + c h 1 F e P Z o 8 f d K A s D + z M S R b q O G M g d A Z M 4 F a B G F 4 c i z A p l y M R e u t Q Q 4 s S L f r l X / u Q t 0 V + / A X 8 v o W v 5 i / q l L f L 2 9 9 e a T r + + O P r Y g Q a G Y 2 9 Z V 9 P 7 N G n H G q h h N G m R f g D e 1 m U Y + X c x k Y c H F I K C j I C U 8 C g I + M W D H e + b O Z h u E U G J S H e 6 K G + k d K N B e z E Y g t n d o 5 j m 2 N l / i S j e S B s b P o W B L U T c F 7 4 w h f W I N Y H W f V p h Q e 1 Q x G 2 F 1 n z i s n G g D 4 J W e Q H y v A K T y K 9 L C B q 9 S O / M m t I 8 E F / k U J k p J Q Y W o v 7 u r 5 u / c p X y r Z d x l j m j 8 c a x V H i m O H n 9 Z 8 W n K 6 f H U 8 8 8 c R a R n k U w J D w w q g 4 3 8 Z Y P B g C m v E c f g U k h s v Z 8 B R 5 + k z + t v U B v g Q 6 C x D 2 C b T t s y T O Y h 4 L s m l K S F U H x y Z H 7 7 Z y O v a g D 5 k t + s N L s m 8 W S c D x g 9 q h 8 u S b c p Q / m w o i a v / b o + 2 y 9 N j i Q w t R t l 8 m C A J D p Q m 0 U b 0 F 5 Q 4 Z G 4 e g 5 D 6 U L q 3 z O x Y s G I W s 6 j N D z 7 M t v G x K G N c W H o y N B o Z s n / P 4 t A 3 J Y C H g M P q e B u z J m I K j 5 1 L e a i F T Q Q d 8 1 4 q M s o J o b x q Q h / W + + 7 Z + Y W A r A c V A 3 1 D X B / 0 6 n l A J T x R i 9 F E 2 x 3 D M U G F o f j Q E N I b e Q L 9 e 6 h w C Q + q 3 B z Q M G Y j n J 0 P Z p Z 1 U M w B l D F 7 1 g T 9 R 1 7 2 C 0 q Z 2 J j A m H j I W W Q L a w l s c L s 7 E 8 d c X 0 z o T e L 6 k v f L Q M y l B T e n o 9 y b p 2 R Z E r q o X N o F m G f 5 B v S j B I K O g h Z Z 8 l C U a K d M o l z G 2 t b q 5 C K E p F f K T z X 4 Z l A G a B K u 1 3 Z 9 F h W l A 6 O h t o T T x E N k 8 i E I Z O 9 r u 6 I z o k k 9 / u i z u s q A x W u e S Y T y Q r e 0 6 R x C F K d s b G e i L g 3 N i d I L 7 R V t z T j C O Y B F 6 G N L m c K i g d R a 0 J K C h w T H Z c j L t c o 1 + o u 9 N A T I y n 2 R L y k I l I n r Y g Q C q J H S O 3 G y h V f m o T Z 0 K P J g d i j O I c A z F S h U l Y E y 6 N j 9 Q 2 7 Z O E h A K Q V j t Y U j 5 e n g b z R i i / r V 1 L F L 5 y W R C M 2 9 j t B / 7 2 M f q O D G O + c A Y 0 N g 6 l X H 1 T 4 n K S I r j z D 8 + 9 t i y d + c o X + 0 M T m n Z Z m E 8 W z p X Y l j Z A p k u t X y c 3 T j 4 N M f k c A x U g D B p 7 x s l f l y 3 b U 7 E e W Q D f M V 5 n B M o 7 O m Q j G 3 o d k 5 Q y W r i G P C P L + 3 0 P w Z y 0 6 + x 0 8 4 Y d M O x j C V w e Z u d / N g J 5 9 O 3 k l U Q 0 4 a t P K j m U A R D 6 I m k + R E P d a y v d h O K 6 x j F t F U 0 K z 9 D 0 E 5 / S d c c R j / z w X 1 e O w F C F K k W i n a C D L 7 2 4 d d 5 0 W N C j P 4 6 t + q U e u X V V 9 c x O D c 6 K f Z T n / p U e e 1 r X 1 s / t 8 4 J V u t k W x k V r R T e B w N K 5 g r I i y z i o M C A J x n i x k b m U y 0 4 e J z O 1 g Y v / L t n U k A j U / c N y W E I 7 E n J J w C R d U B f 7 E 5 A J S d B 2 / h s w L u A 5 v A e O z x o H E o m S P S i Z G W Y z G L p 1 T G h b S 6 I 8 F E i g + a M 6 4 s Y E Z 5 k G c v 2 f Q N h V A z D W E N O N A R K 5 5 j 9 Z X R o 5 1 t + 9 F I G l O U t v C g 9 k 8 E c m 6 i L 0 t p w N i t n + t x Y z 6 y G Q J d 4 b P l M E M I / 5 4 8 t B O S n f d 8 h N w X I T h n u e 2 S C E y e 0 q E O G D 4 q S D / G E h f C U L s q 1 p G o l z e Y E h a I l S m + z z T R g F I y S Y u I s + I A s z b a Q b f K M K + / + G Z / T w F C E 1 p 9 s x W E c m x u Y + 5 G V M T 7 0 o Q / V L O h Z D D k K T M p m h i t 7 e Q a n n T 5 k S I Z q r m A 1 0 V s F C / 2 N u 4 U g c s 3 8 E A Q H k C U i e 7 S k Q s C j j W 5 y / 6 Y C G j 7 6 0 Y + W I 4 4 4 o n 4 j 2 x K 7 F U G L F 1 t l h o p A l F a t Y A h Q d O 1 D m c Q Q N j f i S O 0 D 3 m n g a T 5 n Y B g i f 7 K F m p 2 B x I g 8 8 8 q b 6 X E 4 G U 1 Q s T E y T u B 3 A n M d O K z P 9 h z C s f E 4 D s e S 7 c H X 4 d v / P I Z 8 b S V l 9 d Y A N L d f 2 g R y w B f 7 G M p o I L M u Z N F o W r R V A j l Z T E r A 2 y o d y v L j 0 E P S l p E W B C e a T b P S R 8 D a b w y g R X + y 5 U I g q s l M n I d D M W A w 3 7 O S Z H H C 6 p f y z 5 + t g Y D x n v e 8 p 7 z 7 3 e + u n 8 c Q 5 8 M j p w N y a 6 F E R X v K z T 7 Q 0 M I P r W z u K m B a 9 H k Y 4 i n B a 1 N B J m c D d L b V O V T 7 N e U h i O L 9 s k j 9 z I D m + x 7 M p g D D z L d A F w J R V 6 n G 2 N t X c M x b / L t J I G P 4 4 Z X M E c e C y h B k b u 3 J J 1 k v E I B E V e V d y q Y W s l e i r r 9 + l Q 3 d Y x X S j 6 J 4 d c q b 2 E O B b 1 M C L w K G r Q / 0 J T i 1 W T 0 g C 9 v Q v d N i T P 4 e R 9 R 5 3 N b k U P M 5 E 0 R o J o A p l T g T R o c m 4 J s D 0 3 z d Q 5 Q 0 h 2 G Y H M n 7 h z K x + d F v / u Z v z r Z a i 5 R i e I K + A v E 7 V M q 0 B m X F M v f 3 k Z W z I B m r h S z l D Q C Z U a m d 9 j H U G L a + t g S M P z R 3 h H Z q o C T L / C s g F 3 w s d A F D B k q Q G c N W 4 1 D T R v o x Y y K g f L 1 5 c 0 P 0 n + 8 9 O K + v M E C K N n G O Q V C 4 K M 9 w K Z r C 8 C i D a e / R w L T o G 0 / 7 b p 8 x G Z C + k x E 5 u X u M 0 V 8 1 k y k 5 l H v a f r Y 2 t I G 1 D + U f u y J H 9 k H m f T 7 x n 0 W O j Y H 1 z 3 0 b E Q y y L X v W B w S z u S E A y K o U Z v 5 j 7 m O u Y V O a t l A q W e a n P A a A X 3 s l 1 8 k n n 1 w d z c S b Q 8 h 2 X t j k X B Q 9 p m x f Y 2 / B W V p Y L N G / + y 1 O M C j f + L V X S g p A 5 n P O 9 W F 8 t H q T e 1 M u k W 8 o 4 k y e B / U h G N C N Q J W s z M n w H 5 A 3 + S T I j a G v z z F s 8 Q y l R D E x H 6 r j h 4 D p o V Q v w m / q S O p J u T c U W n A E J U Y L C t L W o k B / d a o F R c t E / Y e s 8 J G P f K S e Z z D 4 O u q o o 2 a v / A K U z C n I L y u N K c n Q 4 B i M o x w W u B y T X 4 z I 3 r n + S q X y 1 M 9 Q g 9 V G x s g p 0 + f W i D Y j j S G O h W f t h 2 x p a J 4 + L b Z 4 h l L 3 e 4 V m W o z V z e u 7 i j N f T d y i f Y s g 6 D s T U J a l V I a o J B m D a 8 n M n u 0 w 8 I C y B Q m b 4 y E k M 5 5 9 9 t n 1 C 5 E M P s 7 C c N T 8 2 n A C z 5 y S I Q W l j I X W v g F q 3 8 4 J 3 a d P w S 8 G O 8 l o t x S S k f C G r y G k 5 H M 9 t k R O L T h T G z g W E k Q e V I s S G G N c / R U r c G 1 L z a H m Q / u r p U G 7 g K B U k 4 k Y a x 8 c y r 3 9 2 h / a + W Q M v F W + p / f 9 7 M e Q O H L e p o 9 h y X K Q 0 g d t r n k t 6 p W v f G W l V 6 b k t B x M S T j J 2 b c G 9 B d f h t D O w f r L 6 + R A R g t Z v N g q H A r B j G 4 + 5 m H s / b m t 2 a H A m w W M l B M M v V m B f g o d 4 o 2 R u x b F T 4 u s S n E M q 3 7 k z A F k R e c Y D A O S Z Z V 8 V h c t R J C x U r Y d L 8 6 n 5 K U n x u r + B w P 6 i z V D a O d Y c a D 2 e F p s F X m b M q d x J o j B M Y I 2 G o u g W z P Q 7 c H z 2 G t K M o w 2 e G r 5 A h l Z Z m j R b z M E C w q Q z J d s Y m 4 n u 5 j f x W k s k 9 N D J v f k 2 5 a g o B 9 z Q 8 b X z 6 j K p J S v 6 G 2 v b W n E m S Y F A P Y n W 8 W B 8 J 4 g s h B s F R m K k s b m R i 0 w 1 1 e U 0 s W y M 2 E M z X G 2 F q A 7 b 6 l T l o e l M p b J v y X 3 w w 8 / v H 7 5 D 2 Q N v 5 W n B G a 8 f o e P g c s a j I L R p 9 T L 6 0 l 9 R F a T F m o Y j 9 V H 7 w c O l d H u n / T i r 4 z m x 1 O s F K o O P D v T l 5 d s n f P 2 w D S O v z n R l t p j i O z I m V 0 O y W Y M W 0 W G s t I 1 D U T V P j i T l L 7 Q c m h z I 0 r y R r m / V v U + H Y f x F o Q I 6 j + M L D B Y Y R I t n Z d B B A p g C M p F C o 4 z D T m L 5 0 f k K R v 2 X x f q G 5 K M Z c s r S n 2 g m U O P g Q N 5 i Z Y D e c l W i W n x A 6 3 O b W 3 O B G Q w X 6 l K T 2 S o Y u B M C 3 k k s 1 U t S l D C 0 E N b E Z 1 h j b 3 m Q v E M c V M v m 2 8 o l G 0 c a e z d P 1 9 D 4 V z k w M j r X K f j / Z 6 O P w 7 C E G K o 7 W t W W f L 2 N r j F B d f 1 Q y 4 c z G / Z c a 5 T T z 2 1 z u W U l 4 w / 5 Q 0 D 0 r d s J V u 2 G H q L o o U x O G X / c c L W j s y Z J q F d p J g m s 8 F W 5 V D g Y W k U i C F M T 1 K o t K z M o N g H A 0 Q 7 U V z k S / a B / h s R l / z x H 5 f t O 6 e 4 p 8 u 8 5 + 2 + e y 3 r O I D f O s B r v g z J A T g D Z 3 X s j Q x G 4 I X W l M N K Y Q 6 U 0 i X O I 6 u j Q T l p M c L 5 / C B J 0 H 8 + N Q T 3 e e u 9 v 6 B i P C X t I Y c c M n t m 7 V y R A 6 o 2 p p 0 3 b y q g A z 1 9 + 0 p 5 D Y K T N h w w 8 p t k j 1 v N 9 6 F E V H M p x P p G K k Y o P Q z b D 0 E J N P a t 3 K 0 R 6 B U o L G k z d s b P Q W S j K M p v 8 / l d c + c X d 3 K 4 u n N A 8 m C w H F I p 6 F g w y c + a 6 Y c D p Y x j s J l b u U a W l t B t c W g l p H b u 5 6 w c A 2 3 G A g 4 6 y X g C z u p F W U 6 M P 9 n U m O h g i D b V A y P 1 Q 6 E W M I w 9 T c T f l I h t k X P 4 d N z S l f P k 4 9 h G B / g c w l a R o T A g W l I I g n 3 5 j d A 5 y j H H H F M Z 9 w 9 / j M j k v Y U 3 A K Z 9 L W R r A m c w / 8 A b A 3 7 T m 9 5 U e b / m r L P K m g s u q G 2 U a U r g C 7 q 5 l u 9 Q + T F L p R 4 n E n w 4 i W + N / u E f / m F t P 1 T y M m J j z G e 8 + m V M t o D R c L J J W a o 1 x h b K T 0 4 l c D w Y Y F o h y G T f g q 7 Y n g C R M n m o H W w 1 J Z 8 J u g i L Y E a k h M n D x k n w R g J G H 8 y Q n f G N 3 5 v + 6 q / q u a s 6 p 3 l I Z 5 D L l i 8 v V 7 3 g B V U 2 S i R y 4 U h + L 4 O j K P 3 y Q 4 0 w 5 F T T l G 2 c W g D T J w M K O E X + e H o I S s a h B S G Z T v Z D H / 6 S 9 f r g j K 6 L + n H m O C i Z u M a Y Z b S F L A 6 s D / L c b i F o n a y U U v 4 f C z 5 h S B d G L X 4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7926D3CD-424E-47D9-93F6-04DA3D27D50D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28B8FA35-5930-4DB6-9B6C-AC658D83ECAA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1E52F7C5-6C1C-4F28-A25E-7BE7699512DE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Main List of Works</vt:lpstr>
      <vt:lpstr>State</vt:lpstr>
      <vt:lpstr>Century</vt:lpstr>
      <vt:lpstr>Top 10 Artists</vt:lpstr>
      <vt:lpstr>Century by Campaign</vt:lpstr>
      <vt:lpstr>Original Location</vt:lpstr>
      <vt:lpstr>List of Returned</vt:lpstr>
      <vt:lpstr>Locations</vt:lpstr>
      <vt:lpstr>Ret - Artist</vt:lpstr>
      <vt:lpstr>Ret - Century</vt:lpstr>
      <vt:lpstr>List of Not Returned</vt:lpstr>
      <vt:lpstr>NR - Artist</vt:lpstr>
      <vt:lpstr>NR - Century</vt:lpstr>
      <vt:lpstr>NR - Location</vt:lpstr>
      <vt:lpstr>Location in France</vt:lpstr>
      <vt:lpstr>Naples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 Clarabut</dc:creator>
  <cp:lastModifiedBy>Cockarill, Nicola</cp:lastModifiedBy>
  <cp:lastPrinted>2013-05-28T13:06:43Z</cp:lastPrinted>
  <dcterms:created xsi:type="dcterms:W3CDTF">2013-03-17T14:35:32Z</dcterms:created>
  <dcterms:modified xsi:type="dcterms:W3CDTF">2023-08-01T13:29:01Z</dcterms:modified>
</cp:coreProperties>
</file>